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workbookProtection workbookAlgorithmName="SHA-512" workbookHashValue="i/9FzHAkIEw70U7oOCw55z+yqwNE6IHSmqD2H+61vnVqtcy93+/qKgHKhpogXb1ZvBsUC+OgHi0rnA1wVhOl3w==" workbookSaltValue="2qccVyCArqumP8Cky7gEwQ==" workbookSpinCount="100000" lockStructure="1"/>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ASISTENCIAL" sheetId="3" r:id="rId4"/>
  </sheet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CONCERTACIÓN!$A$1:$I$54</definedName>
    <definedName name="_xlnm.Print_Area" localSheetId="3">'EDL-NIVEL ASISTENCIAL'!$A$1:$K$97</definedName>
    <definedName name="COMPETENCIAS">LISTAS!$E$37:$E$38</definedName>
    <definedName name="COMPETENCIAS_COMUNES" localSheetId="2">#REF!</definedName>
    <definedName name="COMPETENCIAS_COMUNES">#REF!</definedName>
    <definedName name="COMPETENCIAS_NIVEL" localSheetId="2">#REF!</definedName>
    <definedName name="COMPETENCIAS_NIVEL">#REF!</definedName>
    <definedName name="COMUNES">LISTAS!$G$42:$G$45</definedName>
    <definedName name="DOCUMENTO" localSheetId="2">#REF!</definedName>
    <definedName name="DOCUMENTO">#REF!</definedName>
    <definedName name="EMPLEO">LISTAS!$F$42:$F$46</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ASISTENCIAL'!$1:$5</definedName>
    <definedName name="XXX" localSheetId="2">#REF!</definedName>
    <definedName name="XXX">#REF!</definedName>
  </definedNames>
  <calcPr calcId="162913" calcMode="manual" fullPrecision="0"/>
</workbook>
</file>

<file path=xl/calcChain.xml><?xml version="1.0" encoding="utf-8"?>
<calcChain xmlns="http://schemas.openxmlformats.org/spreadsheetml/2006/main">
  <c r="I30" i="19" l="1"/>
  <c r="J54" i="3" l="1"/>
  <c r="K52" i="3" l="1"/>
  <c r="K50" i="3"/>
  <c r="K49" i="3"/>
  <c r="K48" i="3"/>
  <c r="K47" i="3"/>
  <c r="K46" i="3"/>
  <c r="K45" i="3"/>
  <c r="K44" i="3"/>
  <c r="K43" i="3"/>
  <c r="K42" i="3"/>
  <c r="K41" i="3"/>
  <c r="K51" i="3" l="1"/>
  <c r="G50" i="3"/>
  <c r="G51" i="3"/>
  <c r="G52" i="3"/>
  <c r="D50" i="3"/>
  <c r="D51" i="3"/>
  <c r="D52" i="3"/>
  <c r="C46" i="3"/>
  <c r="C47" i="3"/>
  <c r="C48" i="3"/>
  <c r="C49" i="3"/>
  <c r="C50" i="3"/>
  <c r="C51" i="3"/>
  <c r="C52" i="3"/>
  <c r="B52" i="3"/>
  <c r="B51" i="3"/>
  <c r="D43" i="19"/>
  <c r="D48" i="3" s="1"/>
  <c r="B46" i="3"/>
  <c r="B47" i="3"/>
  <c r="B48" i="3"/>
  <c r="B49" i="3"/>
  <c r="B50" i="3"/>
  <c r="G44" i="19" l="1"/>
  <c r="G49" i="3" s="1"/>
  <c r="D44" i="19"/>
  <c r="D49" i="3" s="1"/>
  <c r="G43" i="19"/>
  <c r="G48" i="3" s="1"/>
  <c r="G42" i="19"/>
  <c r="G47" i="3" s="1"/>
  <c r="D42" i="19"/>
  <c r="D47" i="3" s="1"/>
  <c r="G41" i="19"/>
  <c r="G46" i="3" s="1"/>
  <c r="D41" i="19"/>
  <c r="D46" i="3" s="1"/>
  <c r="E28" i="3" l="1"/>
  <c r="I29" i="3" l="1"/>
  <c r="I30" i="3"/>
  <c r="I31" i="3"/>
  <c r="I32" i="3"/>
  <c r="I28" i="3"/>
  <c r="I33" i="3" l="1"/>
  <c r="C43" i="3"/>
  <c r="D74" i="3"/>
  <c r="G74" i="3" s="1"/>
  <c r="C41" i="3" l="1"/>
  <c r="C12" i="3"/>
  <c r="E54" i="3"/>
  <c r="B41" i="3"/>
  <c r="C42" i="3"/>
  <c r="C44" i="3"/>
  <c r="C45" i="3"/>
  <c r="B42" i="3"/>
  <c r="B43" i="3"/>
  <c r="B44" i="3"/>
  <c r="B45" i="3"/>
  <c r="E29" i="3"/>
  <c r="E30" i="3"/>
  <c r="E31" i="3"/>
  <c r="E32" i="3"/>
  <c r="B29" i="3"/>
  <c r="B28" i="3" s="1"/>
  <c r="B30" i="3"/>
  <c r="B31" i="3"/>
  <c r="B32" i="3"/>
  <c r="D17" i="3"/>
  <c r="J15" i="3"/>
  <c r="D15" i="3"/>
  <c r="J11" i="3"/>
  <c r="D11" i="3"/>
  <c r="J9" i="3"/>
  <c r="D9" i="3"/>
  <c r="G37" i="19" l="1"/>
  <c r="G42" i="3" s="1"/>
  <c r="G38" i="19"/>
  <c r="G43" i="3" s="1"/>
  <c r="G39" i="19"/>
  <c r="G44" i="3" s="1"/>
  <c r="G40" i="19"/>
  <c r="G45" i="3" s="1"/>
  <c r="G36" i="19"/>
  <c r="G41" i="3" s="1"/>
  <c r="D39" i="19"/>
  <c r="D44" i="3" s="1"/>
  <c r="D40" i="19"/>
  <c r="D45" i="3" s="1"/>
  <c r="D36" i="19"/>
  <c r="D41" i="3" s="1"/>
  <c r="D37" i="19"/>
  <c r="D42" i="3" s="1"/>
  <c r="D38" i="19"/>
  <c r="D43" i="3" s="1"/>
  <c r="L17" i="19" l="1"/>
  <c r="L11" i="19"/>
  <c r="K29" i="3"/>
  <c r="K30" i="3"/>
  <c r="K31" i="3"/>
  <c r="K32" i="3"/>
  <c r="K28" i="3"/>
  <c r="K33" i="3" l="1"/>
  <c r="K35" i="3" s="1"/>
  <c r="D73" i="3" s="1"/>
  <c r="G73" i="3" s="1"/>
  <c r="J73" i="3" l="1"/>
  <c r="J75" i="3" s="1"/>
  <c r="N17" i="3"/>
  <c r="N11" i="3"/>
  <c r="N68" i="3" l="1"/>
  <c r="J76" i="3"/>
  <c r="F76" i="3" l="1"/>
  <c r="F7" i="2" l="1"/>
  <c r="F6" i="2"/>
  <c r="F4" i="2"/>
  <c r="F13" i="2" l="1"/>
  <c r="F12" i="2"/>
  <c r="F11" i="2"/>
  <c r="F10" i="2"/>
  <c r="E4" i="2"/>
  <c r="E5" i="2"/>
  <c r="E6" i="2"/>
  <c r="E7" i="2"/>
  <c r="E10" i="2"/>
  <c r="E11" i="2"/>
  <c r="E12" i="2"/>
  <c r="E13" i="2"/>
  <c r="E3" i="2"/>
  <c r="G13" i="2" l="1"/>
  <c r="G11" i="2"/>
  <c r="G12" i="2"/>
  <c r="G10" i="2"/>
  <c r="H11" i="2" l="1"/>
  <c r="H13" i="2"/>
  <c r="H12" i="2"/>
  <c r="F5" i="2" l="1"/>
  <c r="F3" i="2"/>
  <c r="H10" i="2" l="1"/>
  <c r="G4" i="2"/>
  <c r="G5" i="2"/>
  <c r="G6" i="2"/>
  <c r="G7" i="2"/>
  <c r="H7" i="2" s="1"/>
  <c r="G3" i="2"/>
  <c r="H6" i="2" l="1"/>
  <c r="H4" i="2"/>
  <c r="H3" i="2"/>
  <c r="H5" i="2"/>
</calcChain>
</file>

<file path=xl/comments1.xml><?xml version="1.0" encoding="utf-8"?>
<comments xmlns="http://schemas.openxmlformats.org/spreadsheetml/2006/main">
  <authors>
    <author>Juan Camilo</author>
    <author>Talento Humano</author>
  </authors>
  <commentList>
    <comment ref="A20" authorId="0" shapeId="0">
      <text>
        <r>
          <rPr>
            <sz val="10"/>
            <color indexed="81"/>
            <rFont val="Tahoma"/>
            <family val="2"/>
          </rPr>
          <t xml:space="preserve">Los </t>
        </r>
        <r>
          <rPr>
            <b/>
            <sz val="10"/>
            <color indexed="81"/>
            <rFont val="Tahoma"/>
            <family val="2"/>
          </rPr>
          <t>compromisos laborales</t>
        </r>
        <r>
          <rPr>
            <sz val="10"/>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 xml:space="preserve">Determine las </t>
        </r>
        <r>
          <rPr>
            <b/>
            <sz val="10"/>
            <color indexed="81"/>
            <rFont val="Tahoma"/>
            <family val="2"/>
          </rPr>
          <t>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 </t>
        </r>
        <r>
          <rPr>
            <sz val="9"/>
            <color indexed="81"/>
            <rFont val="Tahoma"/>
            <family val="2"/>
          </rPr>
          <t xml:space="preserve">
</t>
        </r>
      </text>
    </comment>
    <comment ref="E23" authorId="1" shapeId="0">
      <text>
        <r>
          <rPr>
            <sz val="10"/>
            <color indexed="81"/>
            <rFont val="Tahoma"/>
            <family val="2"/>
          </rPr>
          <t>Establezca la</t>
        </r>
        <r>
          <rPr>
            <b/>
            <sz val="10"/>
            <color indexed="81"/>
            <rFont val="Tahoma"/>
            <family val="2"/>
          </rPr>
          <t xml:space="preserve"> descripción de Compromisos Funcionales </t>
        </r>
        <r>
          <rPr>
            <sz val="10"/>
            <color indexed="81"/>
            <rFont val="Tahoma"/>
            <family val="2"/>
          </rPr>
          <t>entendidos como los productos, servicios o resultados susceptibles de ser medidos, cuantificados y verificados, que el evaluado deberá alcanzar en el período a evaluar, de conformidad con los plazos y condiciones establecidas. Es de aclarar que no es copiar las funciones del empleo.</t>
        </r>
        <r>
          <rPr>
            <sz val="9"/>
            <color indexed="81"/>
            <rFont val="Tahoma"/>
            <family val="2"/>
          </rPr>
          <t xml:space="preserve">
</t>
        </r>
      </text>
    </comment>
    <comment ref="I23" authorId="1" shapeId="0">
      <text>
        <r>
          <rPr>
            <sz val="10"/>
            <color indexed="81"/>
            <rFont val="Tahoma"/>
            <family val="2"/>
          </rPr>
          <t xml:space="preserve">Los compromisos funcionales deben ser ponderados </t>
        </r>
        <r>
          <rPr>
            <b/>
            <sz val="10"/>
            <color indexed="81"/>
            <rFont val="Tahoma"/>
            <family val="2"/>
          </rPr>
          <t xml:space="preserve">( PESO %) </t>
        </r>
        <r>
          <rPr>
            <sz val="10"/>
            <color indexed="81"/>
            <rFont val="Tahoma"/>
            <family val="2"/>
          </rPr>
          <t>teniendo en cuenta el impacto y relevancia de cada uno de ellos y la responsabilidad del servidor público para desarrollarlos, esta ponderación debe hacerse en números exactos y su sumatoria debe ser equivalente al cien por ciento (100%)</t>
        </r>
        <r>
          <rPr>
            <sz val="9"/>
            <color indexed="81"/>
            <rFont val="Tahoma"/>
            <family val="2"/>
          </rPr>
          <t xml:space="preserve">
</t>
        </r>
      </text>
    </comment>
    <comment ref="A32" authorId="0" shapeId="0">
      <text>
        <r>
          <rPr>
            <b/>
            <sz val="10"/>
            <color indexed="81"/>
            <rFont val="Tahoma"/>
            <family val="2"/>
          </rPr>
          <t xml:space="preserve">Competencias comportamentales: </t>
        </r>
        <r>
          <rPr>
            <sz val="10"/>
            <color indexed="81"/>
            <rFont val="Tahoma"/>
            <family val="2"/>
          </rPr>
          <t>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Asistencial establecidas en el Manual de Funciones, Requisitos, Equivalencias y de Competencias Laborales de la Universidad.
</t>
        </r>
      </text>
    </comment>
    <comment ref="C33" authorId="1" shapeId="0">
      <text>
        <r>
          <rPr>
            <sz val="9"/>
            <color indexed="81"/>
            <rFont val="Tahoma"/>
            <family val="2"/>
          </rPr>
          <t xml:space="preserve">De acuerdo al tipo de competencia que elija ( Empleo o Comunes) en la casilla </t>
        </r>
        <r>
          <rPr>
            <b/>
            <sz val="9"/>
            <color indexed="81"/>
            <rFont val="Tahoma"/>
            <family val="2"/>
          </rPr>
          <t>" COMPROMISOS COMPORTAMENTALES"</t>
        </r>
        <r>
          <rPr>
            <sz val="9"/>
            <color indexed="81"/>
            <rFont val="Tahoma"/>
            <family val="2"/>
          </rPr>
          <t xml:space="preserve">  se desplegara una  lista de competencias según el tipo , para que pueda definir con su evaluado, las competencias comportamentales para el presente periodo de Evaluación del Desempeño Laboral. 
</t>
        </r>
        <r>
          <rPr>
            <b/>
            <sz val="9"/>
            <color indexed="81"/>
            <rFont val="Tahoma"/>
            <family val="2"/>
          </rPr>
          <t xml:space="preserve">
NOTA: Hay cuatro (4) competencias comunes y cinco (5) competencias del nivel de empleo Asistencial. Por favor, seleccionar cinco (5).</t>
        </r>
        <r>
          <rPr>
            <sz val="9"/>
            <color indexed="81"/>
            <rFont val="Tahoma"/>
            <family val="2"/>
          </rPr>
          <t xml:space="preserve">
</t>
        </r>
      </text>
    </comment>
  </commentList>
</comments>
</file>

<file path=xl/comments2.xml><?xml version="1.0" encoding="utf-8"?>
<comments xmlns="http://schemas.openxmlformats.org/spreadsheetml/2006/main">
  <authors>
    <author>Talento Humano</author>
    <author>Juan Camilo</author>
  </authors>
  <commentList>
    <comment ref="J27" authorId="0" shapeId="0">
      <text>
        <r>
          <rPr>
            <b/>
            <sz val="9"/>
            <color indexed="81"/>
            <rFont val="Tahoma"/>
            <family val="2"/>
          </rPr>
          <t xml:space="preserve">Escala de calificación de los compromisos funcionales: </t>
        </r>
        <r>
          <rPr>
            <sz val="9"/>
            <color indexed="81"/>
            <rFont val="Tahoma"/>
            <family val="2"/>
          </rPr>
          <t xml:space="preserve">De acuerdo al valor porcentual asignado a cada compromiso funcional, el evaluador podrá calificar el logro según su cumplimiento en un rango de uno a cien </t>
        </r>
        <r>
          <rPr>
            <b/>
            <sz val="9"/>
            <color indexed="81"/>
            <rFont val="Tahoma"/>
            <family val="2"/>
          </rPr>
          <t>(1 a 100) siendo 1 el mínimo y 100 el máximo.</t>
        </r>
        <r>
          <rPr>
            <sz val="9"/>
            <color indexed="81"/>
            <rFont val="Tahoma"/>
            <family val="2"/>
          </rPr>
          <t xml:space="preserve">
</t>
        </r>
      </text>
    </comment>
    <comment ref="B39" authorId="1" shapeId="0">
      <text>
        <r>
          <rPr>
            <sz val="9"/>
            <color indexed="81"/>
            <rFont val="Tahoma"/>
            <family val="2"/>
          </rPr>
          <t xml:space="preserve">Hay competencias comportamentales comunes para todos los servidores públicos y aquellas que son propios del empleo de Nivel Asistencial.
</t>
        </r>
      </text>
    </comment>
    <comment ref="J40" authorId="0" shapeId="0">
      <text>
        <r>
          <rPr>
            <b/>
            <sz val="10"/>
            <color indexed="81"/>
            <rFont val="Tahoma"/>
            <family val="2"/>
          </rPr>
          <t xml:space="preserve">Escala de calificación de los compromisos comportamentales: </t>
        </r>
        <r>
          <rPr>
            <sz val="10"/>
            <color indexed="81"/>
            <rFont val="Tahoma"/>
            <family val="2"/>
          </rPr>
          <t xml:space="preserve">De acuerdo al nivel de desarrollo de las competencias comportamentales concertadas para el período de Evaluación del Desempeño Laboral, los evaluadores podrán calificar a los servidores públicos evaluados </t>
        </r>
        <r>
          <rPr>
            <b/>
            <sz val="10"/>
            <color indexed="81"/>
            <rFont val="Tahoma"/>
            <family val="2"/>
          </rPr>
          <t xml:space="preserve"> de 4  a 15 puntos.</t>
        </r>
        <r>
          <rPr>
            <sz val="9"/>
            <color indexed="81"/>
            <rFont val="Tahoma"/>
            <family val="2"/>
          </rPr>
          <t xml:space="preserve">
</t>
        </r>
      </text>
    </comment>
    <comment ref="K40" authorId="0" shapeId="0">
      <text>
        <r>
          <rPr>
            <sz val="9"/>
            <color indexed="81"/>
            <rFont val="Tahoma"/>
            <family val="2"/>
          </rPr>
          <t>De acuerdo al puntaje asignado por el evaluador, el nivel de desarrollo de la competencia puede ser:</t>
        </r>
        <r>
          <rPr>
            <b/>
            <sz val="9"/>
            <color indexed="81"/>
            <rFont val="Tahoma"/>
            <family val="2"/>
          </rPr>
          <t xml:space="preserve">
*Bajo </t>
        </r>
        <r>
          <rPr>
            <sz val="9"/>
            <color indexed="81"/>
            <rFont val="Tahoma"/>
            <family val="2"/>
          </rPr>
          <t xml:space="preserve">(De 4 a 6 puntos), </t>
        </r>
        <r>
          <rPr>
            <b/>
            <sz val="9"/>
            <color indexed="81"/>
            <rFont val="Tahoma"/>
            <family val="2"/>
          </rPr>
          <t xml:space="preserve">
*Aceptable </t>
        </r>
        <r>
          <rPr>
            <sz val="9"/>
            <color indexed="81"/>
            <rFont val="Tahoma"/>
            <family val="2"/>
          </rPr>
          <t>(De 7 a 9 puntos)</t>
        </r>
        <r>
          <rPr>
            <b/>
            <sz val="9"/>
            <color indexed="81"/>
            <rFont val="Tahoma"/>
            <family val="2"/>
          </rPr>
          <t xml:space="preserve">
*Alto </t>
        </r>
        <r>
          <rPr>
            <sz val="9"/>
            <color indexed="81"/>
            <rFont val="Tahoma"/>
            <family val="2"/>
          </rPr>
          <t xml:space="preserve">(De 10 a 12 puntos) </t>
        </r>
        <r>
          <rPr>
            <b/>
            <sz val="9"/>
            <color indexed="81"/>
            <rFont val="Tahoma"/>
            <family val="2"/>
          </rPr>
          <t xml:space="preserve">
*Muy Alto </t>
        </r>
        <r>
          <rPr>
            <sz val="9"/>
            <color indexed="81"/>
            <rFont val="Tahoma"/>
            <family val="2"/>
          </rPr>
          <t xml:space="preserve">(De 13 a 15 puntos).
</t>
        </r>
      </text>
    </comment>
    <comment ref="A59" authorId="0" shapeId="0">
      <text>
        <r>
          <rPr>
            <sz val="10"/>
            <color indexed="81"/>
            <rFont val="Tahoma"/>
            <family val="2"/>
          </rPr>
          <t xml:space="preserve">Las </t>
        </r>
        <r>
          <rPr>
            <b/>
            <sz val="10"/>
            <color indexed="81"/>
            <rFont val="Tahoma"/>
            <family val="2"/>
          </rPr>
          <t>evidencias</t>
        </r>
        <r>
          <rPr>
            <sz val="10"/>
            <color indexed="81"/>
            <rFont val="Tahoma"/>
            <family val="2"/>
          </rPr>
          <t xml:space="preserve"> 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presente formato de evaluación del desempeño laboral.</t>
        </r>
        <r>
          <rPr>
            <sz val="9"/>
            <color indexed="81"/>
            <rFont val="Tahoma"/>
            <family val="2"/>
          </rPr>
          <t xml:space="preserve">
</t>
        </r>
      </text>
    </comment>
    <comment ref="A60" authorId="0" shapeId="0">
      <text>
        <r>
          <rPr>
            <sz val="10"/>
            <color indexed="81"/>
            <rFont val="Tahoma"/>
            <family val="2"/>
          </rPr>
          <t xml:space="preserve">Por favor, seleccione el </t>
        </r>
        <r>
          <rPr>
            <b/>
            <sz val="10"/>
            <color indexed="81"/>
            <rFont val="Tahoma"/>
            <family val="2"/>
          </rPr>
          <t>componente de la evaluación</t>
        </r>
        <r>
          <rPr>
            <sz val="10"/>
            <color indexed="81"/>
            <rFont val="Tahoma"/>
            <family val="2"/>
          </rPr>
          <t xml:space="preserve"> de acuerdo con los compromisos laborales concertados ( Funcionales o Comportamentales).</t>
        </r>
        <r>
          <rPr>
            <sz val="9"/>
            <color indexed="81"/>
            <rFont val="Tahoma"/>
            <family val="2"/>
          </rPr>
          <t xml:space="preserve">
</t>
        </r>
      </text>
    </comment>
    <comment ref="K60" authorId="0" shapeId="0">
      <text>
        <r>
          <rPr>
            <sz val="10"/>
            <color indexed="81"/>
            <rFont val="Tahoma"/>
            <family val="2"/>
          </rPr>
          <t xml:space="preserve">Durante el proceso de Evaluación del Desempeño Laboral tanto el evaluador como el evaludo puede </t>
        </r>
        <r>
          <rPr>
            <b/>
            <sz val="10"/>
            <color indexed="81"/>
            <rFont val="Tahoma"/>
            <family val="2"/>
          </rPr>
          <t>aportar evidencias</t>
        </r>
        <r>
          <rPr>
            <sz val="10"/>
            <color indexed="81"/>
            <rFont val="Tahoma"/>
            <family val="2"/>
          </rPr>
          <t xml:space="preserve">, las cuales serán recopiladas en el portafolio de evidencias.
</t>
        </r>
      </text>
    </comment>
  </commentList>
</comments>
</file>

<file path=xl/sharedStrings.xml><?xml version="1.0" encoding="utf-8"?>
<sst xmlns="http://schemas.openxmlformats.org/spreadsheetml/2006/main" count="361" uniqueCount="260">
  <si>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</si>
  <si>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</si>
  <si>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</si>
  <si>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</si>
  <si>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</si>
  <si>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</si>
  <si>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</si>
  <si>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</si>
  <si>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</si>
  <si>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</si>
  <si>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</si>
  <si>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</si>
  <si>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</si>
  <si>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</si>
  <si>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</si>
  <si>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</si>
  <si>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</si>
  <si>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</si>
  <si>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Elegir entre una o varias alternativas para solucionar un problema o atender una situación, comprometiéndose con acciones concretas y consecuentes con la decisión</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</si>
  <si>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</si>
  <si>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</si>
  <si>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</si>
  <si>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</si>
  <si>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EVALUACIÓN DEL DESEMPEÑO LABORAL – NIVEL ASISTENCIAL</t>
  </si>
  <si>
    <t>Manejar con respeto las informaciones personales e institucionales de que dispone.</t>
  </si>
  <si>
    <t>Enfrentarse con flexibilidad y versatilidad a situaciones nuevas para aceptar los cambios positiva y constructivamente</t>
  </si>
  <si>
    <t>Establecer y mantener relaciones de trabajo amistosas y positivas, basadas en la comunicación abierta y fluida y en el respeto por los demás.</t>
  </si>
  <si>
    <t>Cooperar con los demás con el fin de alcanzar los objetivos institucionales</t>
  </si>
  <si>
    <t>AP-THU-FO-06</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</si>
  <si>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</si>
  <si>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</si>
  <si>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</si>
  <si>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</si>
  <si>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</si>
  <si>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</si>
  <si>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</si>
  <si>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</si>
  <si>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</si>
  <si>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</si>
  <si>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</si>
  <si>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</si>
  <si>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</si>
  <si>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</si>
  <si>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</si>
  <si>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</si>
  <si>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</si>
  <si>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VICERRECTORÍA ADMINISTRATIVA</t>
  </si>
  <si>
    <t>VICERRECTORÍA ACADÉMICA</t>
  </si>
  <si>
    <t>VICERRECTORÍA DE INVESTIGACIÓN Y PROYECCIÓN SOCIAL</t>
  </si>
  <si>
    <t>OFICINA DE TALENTO HUMANO</t>
  </si>
  <si>
    <t>JEFE DE OFICINA ASESORA PLANEACIÓN-CÓDIGO 1045- GRADO 11</t>
  </si>
  <si>
    <t>Nombramiento Provisional</t>
  </si>
  <si>
    <t>Auxiliar Administrativo- Código 4044 - Grado 23</t>
  </si>
  <si>
    <t>Auxiliar Administrativo- Código 4044 - Grado 17</t>
  </si>
  <si>
    <t>Secretario Ejecutivo- Código 4210- Grado 24</t>
  </si>
  <si>
    <t>Secretario Ejecutivo- Código 4210- Grado 22</t>
  </si>
  <si>
    <t>Operario Calificado- Código 4169- Grado 20</t>
  </si>
  <si>
    <t>Operario Calificado- Código 4169- Grado 18</t>
  </si>
  <si>
    <t>Conductor Mecánico- Código 4103- Grado 18</t>
  </si>
  <si>
    <t>Celador- Código 4097- Grado 14</t>
  </si>
  <si>
    <t>Enfermero Auxiliar- Código 4128- Grado 18</t>
  </si>
  <si>
    <t>RECTORÍA</t>
  </si>
  <si>
    <t>Programa de Ciencia Política</t>
  </si>
  <si>
    <t>Programa de Derecho</t>
  </si>
  <si>
    <t>Depto. Matemáticas y Estadística</t>
  </si>
  <si>
    <t>Depto. Ciencias Naturales</t>
  </si>
  <si>
    <t>Programa de Comunicación Social y Periodismo</t>
  </si>
  <si>
    <t>Programa de Psicología</t>
  </si>
  <si>
    <t>EMPLEO NIVEL ASISTENCIAL</t>
  </si>
  <si>
    <t>SECRETARÍA GENERAL</t>
  </si>
  <si>
    <t>OFICINA DE CONTROL INTERNO</t>
  </si>
  <si>
    <t>DIRECCIÓN ADMINISTRATIVA DE CONTROL INTERNO DISCIPLINARIO</t>
  </si>
  <si>
    <t>CENTRO DE INFORMACIÓN, TECNOLOGÍAS Y CONTROL DOCUMENTAL</t>
  </si>
  <si>
    <t>OFICINA ASESORA DE COMUNICACIONES</t>
  </si>
  <si>
    <t>DIRECCIÓN ADMINISTRATIVA DE BIENESTAR UNIVERSITARIO</t>
  </si>
  <si>
    <t>OFICINA ASESORA DE PLANEACIÓN</t>
  </si>
  <si>
    <t>OFICINA DE CONTRATACIÓN</t>
  </si>
  <si>
    <t>OFICINA DE ASEGURAMIENTO DE LA CALIDAD</t>
  </si>
  <si>
    <t>OFICINA DE RELACIONES NACIONALES E INTERNACIONALES</t>
  </si>
  <si>
    <t>DIRECCIÓN DE REGISTRO Y CONTROL ACADÉMICO</t>
  </si>
  <si>
    <t>DIRECCIÓN GENERAL DE POSTGRADOS</t>
  </si>
  <si>
    <t>DIRECCIÓN GENERAL DE CURRÍCULO</t>
  </si>
  <si>
    <t>DIRECCIÓN DE BIBLIOTECAS</t>
  </si>
  <si>
    <t>DIRECCIÓN DE CENTRO DE GRADUADOS</t>
  </si>
  <si>
    <t>DIRECCIÓN GENERAL DE INVESTIGACIONES</t>
  </si>
  <si>
    <t>DIRECCIÓN ADMINISTRATIVA DE PROYECCIÓN SOCIAL Y PROYECTOS ESPECIALES.</t>
  </si>
  <si>
    <t>DIRECCIÓN EDITORIAL Y DE PUBLICACIONES</t>
  </si>
  <si>
    <t>CENTRO DE EMPRENDIMIENTO E INNOVACIÓN</t>
  </si>
  <si>
    <t>OFICINA DE GESTIÓN FINANCIERA Y RECURSOS FÍSICOS.</t>
  </si>
  <si>
    <t>FACULTAD DE CIENCIAS JURÍDICAS Y POLÍTICAS</t>
  </si>
  <si>
    <t>FACULTAD DE EDUCACIÓN</t>
  </si>
  <si>
    <t>FACULTAD DE SALUD</t>
  </si>
  <si>
    <t>FACULTAD DE CIENCIAS EXACTAS Y NATURALES</t>
  </si>
  <si>
    <t>FACULTAD DE CIENCIAS SOCIALES Y HUMANAS</t>
  </si>
  <si>
    <t>FACULTAD DE ECONOMÍA Y ADMINISTRACIÓN</t>
  </si>
  <si>
    <t xml:space="preserve">Depto. Ciencias Clínicas </t>
  </si>
  <si>
    <t>Depto. Enfermería</t>
  </si>
  <si>
    <t>Depto. Ciencias Básicas</t>
  </si>
  <si>
    <t>Depto. Salud Pública</t>
  </si>
  <si>
    <t>DIRECCIÓN DE SEDES REGIONALES</t>
  </si>
  <si>
    <t>COORDINACIÓN DE SEDE REGIONAL</t>
  </si>
  <si>
    <t>SECRETARÍA GENERAL- Área de Gestión Documental</t>
  </si>
  <si>
    <t>SECRETARÍA GENERAL-Área de Atención al Usuario</t>
  </si>
  <si>
    <t>Dependencia :</t>
  </si>
  <si>
    <t>Programa de Lic. en Educación Infantil</t>
  </si>
  <si>
    <t>Programa de Lic. en Educación Artística</t>
  </si>
  <si>
    <t>Programa de Lic. en Lengua Extranjera</t>
  </si>
  <si>
    <t>Programa de Lic. en Literatura y Lengua Castellana</t>
  </si>
  <si>
    <t>Programa de Lic. en Educación Física, Recreación y Deportes</t>
  </si>
  <si>
    <t>Programa de Lic. en en Ciencias Naturales y Ed. Ambiental</t>
  </si>
  <si>
    <t>Programa de Lic. en Matemáticas</t>
  </si>
  <si>
    <t>Programa de Administración de Empresas</t>
  </si>
  <si>
    <t>Programa de Economía</t>
  </si>
  <si>
    <t>Programas de Administración Turística y Hotelera</t>
  </si>
  <si>
    <t>Programa de Administración Financiera</t>
  </si>
  <si>
    <t>Programa  de Contaduría Pública</t>
  </si>
  <si>
    <t>Programa de Ing. Civil.</t>
  </si>
  <si>
    <t>Programa de Ing. de Petróleos.</t>
  </si>
  <si>
    <t>Programa de Ing. Agrícola.</t>
  </si>
  <si>
    <t>Programa de Ing. Electrónica.</t>
  </si>
  <si>
    <t>Programa de Ing. de Software.</t>
  </si>
  <si>
    <t>Programa de Ing.Agroindustrial.</t>
  </si>
  <si>
    <t>Programa de Tecnol. en Software.</t>
  </si>
  <si>
    <t>Programa de Tecnol. en Obras Civiles.</t>
  </si>
  <si>
    <t>Programa de Decanatura Secretaría Académica</t>
  </si>
  <si>
    <t>Programa de Decanatura Secretaría Administrativa</t>
  </si>
  <si>
    <t>RECTOR - CÓDIGO 0045- GRADO 22</t>
  </si>
  <si>
    <t>VICERRECTOR ADMINISTRATIVO- CÓDIGO 0060- GRADO 19</t>
  </si>
  <si>
    <t>SECRETARIO GENERAL- CÓDIGO 0185- GRADO 17</t>
  </si>
  <si>
    <t>DECANO -CÓDIGO 0085- GRADO 17</t>
  </si>
  <si>
    <t>DIRECTOR  DE CENTRO DE SEDES REGIONALES- CÓDIGO 0095- GRADO 06</t>
  </si>
  <si>
    <t>DIRECTOR  DE CENTRO DE REGISTRO Y CONTROL ACADÉMICO- CÓDIGO 0095- GRADO 06</t>
  </si>
  <si>
    <t>DIRECTOR  DE CENTRO CURRÍCULO- CÓDIGO 0095- GRADO 06</t>
  </si>
  <si>
    <t>DIRECTOR  DE CENTRO DE INFORMACIÓN, TECNOLOGÍAS Y CONTROL DOCUMENTAL- CÓDIGO 0095- GRADO 06</t>
  </si>
  <si>
    <t>DIRECTOR  DE CENTRO DE GRADUADOS- CÓDIGO 0095- GRADO 06</t>
  </si>
  <si>
    <t>DIRECTOR  DE SEDES REGIONALES- CÓDIGO 0095- GRADO 06</t>
  </si>
  <si>
    <t>DIRECTOR ADMINISTRATIVO DE CONTROL INTERNO DISCIPLINARIO-CÓDIGO 0060-GRADO 17</t>
  </si>
  <si>
    <t>DIRECTOR ADMINISTRATIVO DE BIENESTAR UNIVERSITARIO-CÓDIGO 0060-GRADO 0</t>
  </si>
  <si>
    <t>DIRECTOR ADMINISTRATIVO DE PROYECCIÓN SOCIAL Y PROYECTOS ESPECIALES-CÓDIGO 0060-GRADO 10</t>
  </si>
  <si>
    <t>JEFE DE OFICINA DE CONTROL INTERNO-CÓDIGO 0137- GRADO 13</t>
  </si>
  <si>
    <t>JEFE DE CONTRATACIÓN-CÓDIGO 0137- GRADO 10</t>
  </si>
  <si>
    <t>JEFE DE ASEGURAMIENTO DE LA CALIDAD-CÓDIGO 0137- GRADO 10</t>
  </si>
  <si>
    <t>JEFE DE OFICINA DE TALENTO HUMANO-CÓDIGO 0137- GRADO 10</t>
  </si>
  <si>
    <t>JEFE DE FINANCIERA Y DE RECURSOS FÍSICOS-CÓDIGO 0137- GRADO 10</t>
  </si>
  <si>
    <t>JEFE DE RELACIONES NACIONALES E INTERNACIONALES-CÓDIGO 0137- GRADO 10</t>
  </si>
  <si>
    <t>JEFE DE OFICINA ASESORA JURÍDICA-CÓDIGO 1045- GRADO 11</t>
  </si>
  <si>
    <t>EMPLEO JEFE</t>
  </si>
  <si>
    <t>VICERRECTOR ACADÉMICO- CÓDIGO 0060- GRADO 19</t>
  </si>
  <si>
    <t>VICERRECTOR DE INVESTIGACIÓN Y PROYECCIÓN SOCIAL- CÓDIGO 0060- GRADO 19</t>
  </si>
  <si>
    <t>DEFINITIVA- ANUAL U ORDINARIA</t>
  </si>
  <si>
    <t>CLASE DE EVALUACIÓN</t>
  </si>
  <si>
    <r>
      <t xml:space="preserve">Valoración 
</t>
    </r>
    <r>
      <rPr>
        <b/>
        <u/>
        <sz val="10"/>
        <color theme="0"/>
        <rFont val="Arial"/>
        <family val="2"/>
      </rPr>
      <t>Peso x Logro</t>
    </r>
  </si>
  <si>
    <t>N°</t>
  </si>
  <si>
    <t>COMPETENCIA</t>
  </si>
  <si>
    <t>DEL EMPLEO</t>
  </si>
  <si>
    <t>ORIENTACIÓN A RESULTADOS</t>
  </si>
  <si>
    <t>ORIENTACIÓN AL USUARIO Y AL CIUDADANO</t>
  </si>
  <si>
    <t>TRANSPARENCIA</t>
  </si>
  <si>
    <t>COMPROMISO CON LA ORGANIZACIÓN</t>
  </si>
  <si>
    <t>COMUNES</t>
  </si>
  <si>
    <t>Componente de la  evaluación</t>
  </si>
  <si>
    <t>COMPONENTE DE LA EVALUACIÓN</t>
  </si>
  <si>
    <t>Compromiso funcional N° 1</t>
  </si>
  <si>
    <t>Compromiso funcional N° 2</t>
  </si>
  <si>
    <t>Compromiso funcional N° 3</t>
  </si>
  <si>
    <t>Compromiso funcional N° 4</t>
  </si>
  <si>
    <t>Compromiso funcional N° 5</t>
  </si>
  <si>
    <t>Compromiso Comportamental N° 1</t>
  </si>
  <si>
    <t>Compromiso Comportamental N° 2</t>
  </si>
  <si>
    <t>Compromiso Comportamental N° 3</t>
  </si>
  <si>
    <t>Compromiso Comportamental N° 4</t>
  </si>
  <si>
    <t>Compromiso Comportamental N° 5</t>
  </si>
  <si>
    <t>Evidencia Aportada por</t>
  </si>
  <si>
    <t>Observación</t>
  </si>
  <si>
    <t>VALORACIÓN</t>
  </si>
  <si>
    <t>Compromisos Funcionales</t>
  </si>
  <si>
    <t>Compromisos Comportamentales</t>
  </si>
  <si>
    <t>Evaluador</t>
  </si>
  <si>
    <t>Evaluado</t>
  </si>
  <si>
    <t>Evidencia aportada por</t>
  </si>
  <si>
    <t>COMPTENCIAS COMPORTAMENTALES DEL EMPLEO DE NIVEL ASISTENCIAL</t>
  </si>
  <si>
    <t>Tipo de Competencia</t>
  </si>
  <si>
    <t>MANEJO DE LA INFORMACIÓN</t>
  </si>
  <si>
    <t>ADAPTACIÓN AL CAMBIO</t>
  </si>
  <si>
    <t>DISCIPLINA</t>
  </si>
  <si>
    <t>RELACIONES INTERPERSONALES</t>
  </si>
  <si>
    <t>COLABORACIÓN</t>
  </si>
  <si>
    <t xml:space="preserve">• Evade temas que indagan sobre información confidencial.
• Recoge sólo información imprescindible para el desarrollo de la tarea.
• Organiza y guarda de forma adecuada la información a su cuidado, teniendo en cuenta las normas legales y de la organización.
• No hace pública información laboral o de las personas que pueda afectar la organización o las personas.
• Es capaz de discernir que se puede hacer público y que no.
• Transmite información oportuna y objetiva.
</t>
  </si>
  <si>
    <t xml:space="preserve">COMPETENCIAS COMPORTAMENTALES COMUNES DE LOS SERVIDORES PÚBLICOS </t>
  </si>
  <si>
    <t xml:space="preserve">• Acepta y se adapta fácilmente los cambios.
• Responde al cambio con flexibilidad.
• Promueve el cambio.
</t>
  </si>
  <si>
    <t xml:space="preserve">• Acepta instrucciones, aunque se difiera de ellas.
• Realiza los cometidos y tareas del puesto de trabajo:
• Acepta la supervisión constante.
• Realiza funciones orientadas a apoyar la acción de otros miembros de la organización
</t>
  </si>
  <si>
    <t xml:space="preserve">• Escucha con interés a las personas y capta las preocupaciones, intereses y necesidades de los demás
• Transmite eficazmente las ideas, sentimientos e información impidiendo con ello malos entendidos o situaciones confusas que puedan generar conflictos.
</t>
  </si>
  <si>
    <t xml:space="preserve">• Ayuda al logro de los objetivos articulando sus actuaciones con los demás.
• Cumple los compromisos que adquiere.
• Facilita la labor de sus superiores y compañeros de trabajo.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</si>
  <si>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</si>
  <si>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</si>
  <si>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</si>
  <si>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</si>
  <si>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</si>
  <si>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</si>
  <si>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</si>
  <si>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</si>
  <si>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</si>
  <si>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</si>
  <si>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</si>
  <si>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</si>
  <si>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</si>
  <si>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</si>
  <si>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Firmas</t>
  </si>
  <si>
    <t>Fecha de notificación</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</si>
  <si>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</si>
  <si>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</si>
  <si>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</si>
  <si>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</si>
  <si>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</si>
  <si>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</si>
  <si>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</si>
  <si>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</si>
  <si>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De Carrera Administrativa</t>
  </si>
  <si>
    <t>PARCIAL EVENTUAL- POR CAMBIO DE EVALUADOR</t>
  </si>
  <si>
    <t>PARCIAL EVENTUAL- POR CAMBIO DEFINITIVO DEL EMPLEO EVALUADO</t>
  </si>
  <si>
    <t>PARCIAL EVENTUAL- POR RENUNCIA</t>
  </si>
  <si>
    <t>PARCIAL EVENTUAL- POR SEPARACIÓN TEMPORAL DE LAS FUNCIONES DEL CARGO</t>
  </si>
  <si>
    <t>Nota:El presente formato, no otorga Derechos de Carrera Administrativa a los servidores públicos evaluados en Provisionalidad.</t>
  </si>
  <si>
    <t>Tipo de empleo</t>
  </si>
  <si>
    <t>Resultados
(4-15)</t>
  </si>
  <si>
    <t>Desde</t>
  </si>
  <si>
    <t>Hasta</t>
  </si>
  <si>
    <t>Descripción de Compromisos Funcionales</t>
  </si>
  <si>
    <t>Definición de la Competencia</t>
  </si>
  <si>
    <t>Conductas Asociadas a la Competencia</t>
  </si>
  <si>
    <t>Conductas  Asociadas a la Competencia</t>
  </si>
  <si>
    <t>RECURSOS</t>
  </si>
  <si>
    <t>1. CONCERTACIÓN DE COMPROMISOS ( Funcionales y Comportamentales)</t>
  </si>
  <si>
    <t>1.1 Competencias Funcionales</t>
  </si>
  <si>
    <t>1. 2 Competencias Comportamentales</t>
  </si>
  <si>
    <t>1.2 Competencias Comportamentales</t>
  </si>
  <si>
    <t>1. CONCERTACIÓN DE COMPROMISOS LABORALES ( Funcionales y Comportamentales)</t>
  </si>
  <si>
    <t>2. EVIDENCIAS DE LOS COMPROMISOS LABORALES</t>
  </si>
  <si>
    <t xml:space="preserve">3.  RESULTADOS Y CALIFICACIÓN DE LA EVALUACIÓN </t>
  </si>
  <si>
    <t>Página</t>
  </si>
  <si>
    <t>1 de 2</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</si>
  <si>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</si>
  <si>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 xml:space="preserve">1 de 2 </t>
  </si>
  <si>
    <t>CONOCIMIENTO Y APLICACIÓN  DEL SISTEMA DE GESTIÓN AMBIENTAL</t>
  </si>
  <si>
    <t>CONOCIMIENTO Y APLICACIÓN  DEL SISTEMA DE GESTIÓN CALIDAD</t>
  </si>
  <si>
    <t>Conoce e implementa las buenas prácticas del  Sistema de Gestión Ambiental de la institución.
Conoce e identifica los aspectos e impactos ambientales 
Participa de las actividades planificadas en los programas ambientales contribuyendo al desempeño ambiental deseado</t>
  </si>
  <si>
    <t>Conoce el Sistema de Gestión de Calidad de la institución
Conoce los procedimientos aplicables a su empleo
Adopta los instrumentos de mejoramiento continuo diseñados por el Sistema de Gestión de Calidad</t>
  </si>
  <si>
    <t>CONOCIMIENTO Y APLICACIÓN  DEL SISTEMA DE GESTION DE SEGURIDAD Y SALUD EN EL TRABAJO</t>
  </si>
  <si>
    <t>Asegurar que establecen, implementan y mantienen los procesos necesarios para la aplicación de las buenas praticas ambientales.</t>
  </si>
  <si>
    <t>Asegurar que establecen, implementan y mantienen los procedimientos necesarios para el buen desempeño del proceso.</t>
  </si>
  <si>
    <t xml:space="preserve">Asegurar que aplica las actividades con el fin de prevenir la ocurrencia de accidentes y enfermedades de origen laboral </t>
  </si>
  <si>
    <t>6.</t>
  </si>
  <si>
    <t>7.</t>
  </si>
  <si>
    <t>8.</t>
  </si>
  <si>
    <t>9.</t>
  </si>
  <si>
    <t>10.</t>
  </si>
  <si>
    <t>11.</t>
  </si>
  <si>
    <t>12.</t>
  </si>
  <si>
    <t>Carrera Administrativa</t>
  </si>
  <si>
    <t>Conoce el Sistema de Gestión Seguridad y Salud en el Trabajo
Conoce e implementa las actividades para la prevención de accidentes y enfermedades de origen laboral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</si>
</sst>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3">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10"/>
      <color theme="1"/>
      <name val="Zurich BT"/>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u/>
      <sz val="10"/>
      <color theme="10"/>
      <name val="Zurich BT"/>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10"/>
      <color theme="1"/>
      <name val="zur"/>
    </font>
    <font>
      <b/>
      <sz val="9"/>
      <color indexed="81"/>
      <name val="Tahoma"/>
      <family val="2"/>
    </font>
    <font>
      <b/>
      <sz val="10"/>
      <color indexed="81"/>
      <name val="Tahoma"/>
      <family val="2"/>
    </font>
    <font>
      <sz val="10"/>
      <color theme="1"/>
      <name val="zur"/>
    </font>
    <font>
      <b/>
      <sz val="10"/>
      <name val="Arial"/>
      <family val="2"/>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20">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right/>
      <top style="thin">
        <color indexed="8"/>
      </top>
      <bottom/>
      <diagonal/>
    </border>
    <border>
      <left style="hair">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8"/>
      </left>
      <right/>
      <top style="thin">
        <color indexed="8"/>
      </top>
      <bottom style="thin">
        <color indexed="64"/>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bottom style="thin">
        <color theme="1"/>
      </bottom>
      <diagonal/>
    </border>
    <border>
      <left style="thin">
        <color theme="1"/>
      </left>
      <right/>
      <top style="thin">
        <color indexed="64"/>
      </top>
      <bottom style="thin">
        <color indexed="64"/>
      </bottom>
      <diagonal/>
    </border>
    <border>
      <left style="thin">
        <color indexed="8"/>
      </left>
      <right/>
      <top/>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top/>
      <bottom style="thin">
        <color theme="1"/>
      </bottom>
      <diagonal/>
    </border>
    <border>
      <left/>
      <right style="thin">
        <color theme="1"/>
      </right>
      <top/>
      <bottom style="thin">
        <color theme="1"/>
      </bottom>
      <diagonal/>
    </border>
    <border>
      <left/>
      <right/>
      <top/>
      <bottom style="thin">
        <color rgb="FFAD142E"/>
      </bottom>
      <diagonal/>
    </border>
    <border>
      <left/>
      <right style="thin">
        <color rgb="FFAD142E"/>
      </right>
      <top/>
      <bottom/>
      <diagonal/>
    </border>
    <border>
      <left style="thin">
        <color indexed="64"/>
      </left>
      <right style="thin">
        <color rgb="FFAD142E"/>
      </right>
      <top style="thin">
        <color rgb="FFAD142E"/>
      </top>
      <bottom style="thin">
        <color rgb="FFAD142E"/>
      </bottom>
      <diagonal/>
    </border>
    <border>
      <left/>
      <right style="thin">
        <color rgb="FFAD142E"/>
      </right>
      <top/>
      <bottom style="thin">
        <color rgb="FFAD142E"/>
      </bottom>
      <diagonal/>
    </border>
    <border>
      <left style="thin">
        <color rgb="FFAD142E"/>
      </left>
      <right style="thin">
        <color rgb="FFAD142E"/>
      </right>
      <top style="thin">
        <color rgb="FFAD142E"/>
      </top>
      <bottom style="thin">
        <color rgb="FFAD142E"/>
      </bottom>
      <diagonal/>
    </border>
    <border>
      <left style="thin">
        <color rgb="FFAD142E"/>
      </left>
      <right/>
      <top style="thin">
        <color rgb="FFAD142E"/>
      </top>
      <bottom/>
      <diagonal/>
    </border>
    <border>
      <left/>
      <right/>
      <top style="thin">
        <color rgb="FFAD142E"/>
      </top>
      <bottom/>
      <diagonal/>
    </border>
    <border>
      <left/>
      <right style="thin">
        <color rgb="FFAD142E"/>
      </right>
      <top style="thin">
        <color rgb="FFAD142E"/>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top/>
      <bottom style="thin">
        <color rgb="FFAD142E"/>
      </bottom>
      <diagonal/>
    </border>
    <border>
      <left style="thin">
        <color rgb="FFAD142E"/>
      </left>
      <right style="thin">
        <color rgb="FFAD142E"/>
      </right>
      <top/>
      <bottom style="thin">
        <color rgb="FFAD142E"/>
      </bottom>
      <diagonal/>
    </border>
    <border>
      <left style="thin">
        <color rgb="FFAD142E"/>
      </left>
      <right/>
      <top/>
      <bottom/>
      <diagonal/>
    </border>
    <border>
      <left style="thin">
        <color rgb="FFAD142E"/>
      </left>
      <right style="thin">
        <color indexed="64"/>
      </right>
      <top style="thin">
        <color rgb="FFAD142E"/>
      </top>
      <bottom style="thin">
        <color rgb="FFAD142E"/>
      </bottom>
      <diagonal/>
    </border>
    <border>
      <left/>
      <right style="thin">
        <color indexed="64"/>
      </right>
      <top style="thin">
        <color rgb="FFAD142E"/>
      </top>
      <bottom style="thin">
        <color rgb="FFAD142E"/>
      </bottom>
      <diagonal/>
    </border>
    <border>
      <left/>
      <right/>
      <top style="thin">
        <color rgb="FFAD142E"/>
      </top>
      <bottom style="thin">
        <color indexed="8"/>
      </bottom>
      <diagonal/>
    </border>
    <border>
      <left style="thin">
        <color rgb="FFAD142E"/>
      </left>
      <right style="thin">
        <color rgb="FFFF0000"/>
      </right>
      <top style="thin">
        <color rgb="FFFF0000"/>
      </top>
      <bottom style="thin">
        <color rgb="FFFF0000"/>
      </bottom>
      <diagonal/>
    </border>
    <border>
      <left style="thin">
        <color rgb="FFAD142E"/>
      </left>
      <right style="thin">
        <color theme="1"/>
      </right>
      <top style="thin">
        <color rgb="FFAD142E"/>
      </top>
      <bottom style="thin">
        <color rgb="FFAD142E"/>
      </bottom>
      <diagonal/>
    </border>
    <border>
      <left style="thin">
        <color theme="1"/>
      </left>
      <right style="thin">
        <color theme="1"/>
      </right>
      <top style="thin">
        <color rgb="FFAD142E"/>
      </top>
      <bottom style="thin">
        <color rgb="FFAD142E"/>
      </bottom>
      <diagonal/>
    </border>
    <border>
      <left style="thin">
        <color theme="1"/>
      </left>
      <right style="thin">
        <color rgb="FFAD142E"/>
      </right>
      <top style="thin">
        <color rgb="FFAD142E"/>
      </top>
      <bottom style="thin">
        <color rgb="FFAD142E"/>
      </bottom>
      <diagonal/>
    </border>
    <border>
      <left style="thin">
        <color rgb="FFAD142E"/>
      </left>
      <right style="thin">
        <color rgb="FFFF0000"/>
      </right>
      <top style="thin">
        <color rgb="FFAD142E"/>
      </top>
      <bottom style="thin">
        <color rgb="FFFF0000"/>
      </bottom>
      <diagonal/>
    </border>
    <border>
      <left style="thin">
        <color rgb="FFFF0000"/>
      </left>
      <right style="thin">
        <color rgb="FFFF0000"/>
      </right>
      <top style="thin">
        <color rgb="FFAD142E"/>
      </top>
      <bottom style="thin">
        <color rgb="FFFF0000"/>
      </bottom>
      <diagonal/>
    </border>
    <border>
      <left style="thin">
        <color rgb="FFAD142E"/>
      </left>
      <right style="thin">
        <color rgb="FFFF0000"/>
      </right>
      <top style="thin">
        <color rgb="FFFF0000"/>
      </top>
      <bottom style="thin">
        <color rgb="FFAD142E"/>
      </bottom>
      <diagonal/>
    </border>
    <border>
      <left style="thin">
        <color rgb="FFFF0000"/>
      </left>
      <right style="thin">
        <color rgb="FFFF0000"/>
      </right>
      <top style="thin">
        <color rgb="FFFF0000"/>
      </top>
      <bottom style="thin">
        <color rgb="FFAD142E"/>
      </bottom>
      <diagonal/>
    </border>
    <border>
      <left style="thin">
        <color rgb="FFAD142E"/>
      </left>
      <right style="thin">
        <color rgb="FFAD142E"/>
      </right>
      <top style="thin">
        <color rgb="FFAD142E"/>
      </top>
      <bottom/>
      <diagonal/>
    </border>
    <border>
      <left style="thin">
        <color rgb="FFAD142E"/>
      </left>
      <right style="thin">
        <color rgb="FFAD142E"/>
      </right>
      <top/>
      <bottom/>
      <diagonal/>
    </border>
    <border>
      <left style="thin">
        <color indexed="8"/>
      </left>
      <right style="thin">
        <color indexed="8"/>
      </right>
      <top/>
      <bottom style="thin">
        <color indexed="8"/>
      </bottom>
      <diagonal/>
    </border>
    <border>
      <left style="thin">
        <color theme="1"/>
      </left>
      <right/>
      <top style="thin">
        <color theme="1"/>
      </top>
      <bottom/>
      <diagonal/>
    </border>
    <border>
      <left style="thin">
        <color theme="1"/>
      </left>
      <right style="thin">
        <color theme="1"/>
      </right>
      <top/>
      <bottom style="thin">
        <color theme="1"/>
      </bottom>
      <diagonal/>
    </border>
  </borders>
  <cellStyleXfs count="28">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xf numFmtId="0" fontId="29" fillId="0" borderId="0" applyNumberFormat="0" applyFill="0" applyBorder="0" applyAlignment="0" applyProtection="0"/>
  </cellStyleXfs>
  <cellXfs count="437">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10" fontId="6" fillId="0" borderId="1" xfId="10" applyNumberFormat="1" applyFont="1" applyFill="1" applyBorder="1" applyAlignment="1" applyProtection="1">
      <alignment horizontal="center" vertic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 fillId="12" borderId="31" xfId="0" applyNumberFormat="1" applyFont="1" applyFill="1" applyBorder="1" applyAlignment="1" applyProtection="1">
      <alignment horizontal="center" vertical="center" wrapText="1"/>
      <protection locked="0"/>
    </xf>
    <xf numFmtId="0" fontId="25" fillId="20" borderId="37" xfId="0" applyNumberFormat="1" applyFont="1" applyFill="1" applyBorder="1" applyAlignment="1" applyProtection="1">
      <alignment horizontal="center" vertical="center" wrapText="1"/>
    </xf>
    <xf numFmtId="0" fontId="25" fillId="20" borderId="46"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15" fillId="20" borderId="34" xfId="0" applyNumberFormat="1" applyFont="1" applyFill="1" applyBorder="1" applyAlignment="1" applyProtection="1">
      <alignment horizontal="center" vertical="center" wrapText="1"/>
    </xf>
    <xf numFmtId="0" fontId="26" fillId="0" borderId="0" xfId="0" applyFont="1" applyAlignment="1">
      <alignment horizontal="left" vertical="center"/>
    </xf>
    <xf numFmtId="0" fontId="0" fillId="0" borderId="41" xfId="0" applyBorder="1"/>
    <xf numFmtId="0" fontId="19" fillId="0" borderId="55" xfId="0" applyFont="1" applyBorder="1"/>
    <xf numFmtId="0" fontId="27" fillId="0" borderId="0" xfId="0" applyFont="1" applyFill="1" applyBorder="1" applyAlignment="1">
      <alignment horizontal="left" vertical="center"/>
    </xf>
    <xf numFmtId="0" fontId="28" fillId="26" borderId="8" xfId="0" applyNumberFormat="1" applyFont="1" applyFill="1" applyBorder="1" applyAlignment="1" applyProtection="1">
      <alignment vertical="center"/>
    </xf>
    <xf numFmtId="0" fontId="30" fillId="0" borderId="56" xfId="0" applyFont="1" applyBorder="1" applyAlignment="1">
      <alignment vertical="center"/>
    </xf>
    <xf numFmtId="0" fontId="30" fillId="0" borderId="26" xfId="0" applyFont="1" applyBorder="1" applyAlignment="1">
      <alignment vertical="center"/>
    </xf>
    <xf numFmtId="0" fontId="26" fillId="0" borderId="44" xfId="0" applyFont="1" applyFill="1" applyBorder="1" applyAlignment="1">
      <alignment horizontal="left" vertical="center"/>
    </xf>
    <xf numFmtId="0" fontId="27" fillId="0" borderId="45" xfId="0" applyFont="1" applyFill="1" applyBorder="1" applyAlignment="1">
      <alignment horizontal="left" vertical="center"/>
    </xf>
    <xf numFmtId="0" fontId="26" fillId="0" borderId="57" xfId="0" applyFont="1" applyBorder="1" applyAlignment="1">
      <alignment vertical="center"/>
    </xf>
    <xf numFmtId="0" fontId="19" fillId="0" borderId="57" xfId="0" applyFont="1" applyBorder="1"/>
    <xf numFmtId="0" fontId="30" fillId="0" borderId="58" xfId="0" applyFont="1" applyBorder="1" applyAlignment="1">
      <alignment vertical="center"/>
    </xf>
    <xf numFmtId="0" fontId="30" fillId="0" borderId="59" xfId="0" applyFont="1" applyBorder="1" applyAlignment="1">
      <alignment vertical="center"/>
    </xf>
    <xf numFmtId="0" fontId="30" fillId="0" borderId="32" xfId="27" applyFont="1" applyBorder="1" applyAlignment="1">
      <alignment vertical="center"/>
    </xf>
    <xf numFmtId="0" fontId="30" fillId="0" borderId="35" xfId="27" applyFont="1" applyBorder="1" applyAlignment="1">
      <alignment vertical="center"/>
    </xf>
    <xf numFmtId="0" fontId="30" fillId="0" borderId="55" xfId="0" applyFont="1" applyBorder="1" applyAlignment="1">
      <alignment vertical="center"/>
    </xf>
    <xf numFmtId="0" fontId="0" fillId="0" borderId="0" xfId="0" applyAlignment="1">
      <alignment horizontal="left"/>
    </xf>
    <xf numFmtId="9" fontId="8" fillId="12" borderId="0" xfId="21" applyNumberFormat="1" applyFont="1" applyFill="1" applyBorder="1" applyAlignment="1" applyProtection="1">
      <alignment horizontal="center" vertical="center"/>
    </xf>
    <xf numFmtId="0" fontId="15" fillId="20" borderId="45" xfId="0" applyNumberFormat="1" applyFont="1" applyFill="1" applyBorder="1" applyAlignment="1" applyProtection="1">
      <alignment horizontal="center" vertical="center" wrapText="1"/>
    </xf>
    <xf numFmtId="9" fontId="1" fillId="12" borderId="7" xfId="0" applyNumberFormat="1" applyFont="1" applyFill="1" applyBorder="1" applyAlignment="1" applyProtection="1">
      <alignment horizontal="center" vertical="center" wrapText="1"/>
      <protection locked="0"/>
    </xf>
    <xf numFmtId="0" fontId="28" fillId="12" borderId="37" xfId="0" applyNumberFormat="1" applyFont="1" applyFill="1" applyBorder="1" applyAlignment="1">
      <alignment vertical="center" wrapText="1"/>
    </xf>
    <xf numFmtId="0" fontId="28" fillId="12" borderId="37" xfId="0" applyNumberFormat="1" applyFont="1" applyFill="1" applyBorder="1" applyAlignment="1">
      <alignment horizontal="center" vertical="center" wrapText="1"/>
    </xf>
    <xf numFmtId="0" fontId="28" fillId="12" borderId="33" xfId="0" applyNumberFormat="1" applyFont="1" applyFill="1" applyBorder="1" applyAlignment="1">
      <alignment horizontal="center" vertical="center" wrapText="1"/>
    </xf>
    <xf numFmtId="0" fontId="28" fillId="12" borderId="44" xfId="0" applyNumberFormat="1" applyFont="1" applyFill="1" applyBorder="1" applyAlignment="1">
      <alignment vertical="center" wrapText="1"/>
    </xf>
    <xf numFmtId="0" fontId="28" fillId="12" borderId="41" xfId="0" applyNumberFormat="1" applyFont="1" applyFill="1" applyBorder="1" applyAlignment="1">
      <alignment vertical="center" wrapText="1"/>
    </xf>
    <xf numFmtId="0" fontId="1" fillId="12" borderId="35" xfId="0" applyNumberFormat="1" applyFont="1" applyFill="1" applyBorder="1" applyAlignment="1" applyProtection="1">
      <alignment horizontal="center" vertical="center" wrapText="1"/>
      <protection locked="0"/>
    </xf>
    <xf numFmtId="0" fontId="15" fillId="20" borderId="60" xfId="0" applyNumberFormat="1" applyFont="1" applyFill="1" applyBorder="1" applyAlignment="1" applyProtection="1">
      <alignment horizontal="center" vertical="center" wrapText="1"/>
    </xf>
    <xf numFmtId="0" fontId="0" fillId="0" borderId="0" xfId="0" applyAlignment="1">
      <alignment wrapText="1"/>
    </xf>
    <xf numFmtId="0" fontId="8" fillId="12" borderId="37" xfId="0" applyNumberFormat="1" applyFont="1" applyFill="1" applyBorder="1" applyAlignment="1" applyProtection="1">
      <alignment vertical="center"/>
    </xf>
    <xf numFmtId="9" fontId="15" fillId="21" borderId="37"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1" fontId="13" fillId="0" borderId="37" xfId="21" applyNumberFormat="1" applyBorder="1" applyAlignment="1" applyProtection="1">
      <alignment horizontal="center"/>
    </xf>
    <xf numFmtId="0" fontId="23" fillId="18" borderId="7" xfId="0" applyNumberFormat="1" applyFont="1" applyFill="1" applyBorder="1" applyAlignment="1" applyProtection="1">
      <alignment horizontal="center" vertical="center"/>
    </xf>
    <xf numFmtId="0" fontId="25" fillId="20" borderId="37" xfId="0" applyNumberFormat="1" applyFont="1" applyFill="1" applyBorder="1" applyAlignment="1" applyProtection="1">
      <alignment horizontal="center" vertical="center" wrapText="1"/>
    </xf>
    <xf numFmtId="0" fontId="1" fillId="12" borderId="31" xfId="0" applyNumberFormat="1" applyFont="1" applyFill="1" applyBorder="1" applyAlignment="1" applyProtection="1">
      <alignment horizontal="center" vertical="center" wrapText="1"/>
      <protection locked="0"/>
    </xf>
    <xf numFmtId="0" fontId="12" fillId="12" borderId="14" xfId="0" applyNumberFormat="1" applyFont="1" applyFill="1" applyBorder="1" applyAlignment="1" applyProtection="1">
      <alignment horizontal="center" vertical="top" wrapText="1"/>
      <protection locked="0"/>
    </xf>
    <xf numFmtId="0" fontId="1" fillId="0" borderId="22" xfId="0" applyNumberFormat="1" applyFont="1" applyFill="1" applyBorder="1" applyAlignment="1" applyProtection="1">
      <alignment horizontal="justify" vertical="top" wrapText="1"/>
    </xf>
    <xf numFmtId="0" fontId="1" fillId="27" borderId="22" xfId="0" applyNumberFormat="1" applyFont="1" applyFill="1" applyBorder="1" applyAlignment="1" applyProtection="1">
      <alignment horizontal="justify" vertical="top" wrapText="1"/>
    </xf>
    <xf numFmtId="0" fontId="8" fillId="12" borderId="22" xfId="0" applyNumberFormat="1" applyFont="1" applyFill="1" applyBorder="1" applyAlignment="1" applyProtection="1">
      <alignment horizontal="left" vertical="center" wrapText="1"/>
    </xf>
    <xf numFmtId="0" fontId="8" fillId="22" borderId="27"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2" xfId="0" applyNumberFormat="1" applyFont="1" applyFill="1" applyBorder="1" applyAlignment="1" applyProtection="1">
      <alignment horizontal="justify" vertical="center" wrapText="1"/>
      <protection locked="0"/>
    </xf>
    <xf numFmtId="0" fontId="1" fillId="12" borderId="22" xfId="0" applyNumberFormat="1" applyFont="1" applyFill="1" applyBorder="1" applyAlignment="1" applyProtection="1">
      <alignment horizontal="justify" vertical="top" wrapText="1"/>
    </xf>
    <xf numFmtId="0" fontId="1" fillId="22" borderId="22"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0" fontId="1" fillId="23" borderId="30" xfId="0" applyNumberFormat="1" applyFont="1" applyFill="1" applyBorder="1" applyAlignment="1" applyProtection="1">
      <alignment horizontal="justify" vertical="center" wrapText="1"/>
      <protection locked="0"/>
    </xf>
    <xf numFmtId="9" fontId="6" fillId="0" borderId="1" xfId="0" applyNumberFormat="1" applyFont="1" applyFill="1" applyBorder="1" applyAlignment="1" applyProtection="1">
      <alignment horizontal="center" vertical="center"/>
      <protection locked="0"/>
    </xf>
    <xf numFmtId="0" fontId="1" fillId="23" borderId="28"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 fillId="22" borderId="29" xfId="0" applyNumberFormat="1" applyFont="1" applyFill="1" applyBorder="1" applyAlignment="1" applyProtection="1">
      <alignment horizontal="justify" vertical="top" wrapText="1"/>
    </xf>
    <xf numFmtId="0" fontId="15" fillId="15" borderId="23" xfId="0" applyNumberFormat="1" applyFont="1" applyFill="1" applyBorder="1" applyAlignment="1" applyProtection="1">
      <alignment horizontal="center" vertical="center" wrapText="1"/>
    </xf>
    <xf numFmtId="0" fontId="15" fillId="15" borderId="23" xfId="0" applyNumberFormat="1" applyFont="1" applyFill="1" applyBorder="1" applyAlignment="1" applyProtection="1">
      <alignment horizontal="center" vertical="center"/>
    </xf>
    <xf numFmtId="0" fontId="1" fillId="22" borderId="21" xfId="0" applyNumberFormat="1" applyFont="1" applyFill="1" applyBorder="1" applyAlignment="1" applyProtection="1">
      <alignment horizontal="justify" vertical="top" wrapText="1"/>
    </xf>
    <xf numFmtId="0" fontId="15" fillId="16" borderId="23" xfId="0" applyNumberFormat="1" applyFont="1" applyFill="1" applyBorder="1" applyAlignment="1" applyProtection="1">
      <alignment horizontal="center" vertical="center"/>
      <protection locked="0"/>
    </xf>
    <xf numFmtId="0" fontId="8" fillId="0" borderId="22" xfId="0" applyNumberFormat="1" applyFont="1" applyFill="1" applyBorder="1" applyAlignment="1" applyProtection="1">
      <alignment horizontal="justify" vertical="center" wrapText="1"/>
    </xf>
    <xf numFmtId="0" fontId="1" fillId="23" borderId="22"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5" xfId="0" applyNumberFormat="1" applyFont="1" applyFill="1" applyBorder="1" applyAlignment="1" applyProtection="1">
      <alignment horizontal="justify" vertical="top" wrapText="1"/>
    </xf>
    <xf numFmtId="0" fontId="1" fillId="0" borderId="30" xfId="0" applyNumberFormat="1" applyFont="1" applyFill="1" applyBorder="1" applyAlignment="1" applyProtection="1">
      <alignment horizontal="justify" vertical="center" wrapText="1"/>
      <protection locked="0"/>
    </xf>
    <xf numFmtId="0" fontId="8" fillId="0" borderId="30" xfId="0" applyNumberFormat="1" applyFont="1" applyFill="1" applyBorder="1" applyAlignment="1" applyProtection="1">
      <alignment horizontal="justify" vertical="center" wrapText="1"/>
    </xf>
    <xf numFmtId="0" fontId="1" fillId="25" borderId="30" xfId="0" applyNumberFormat="1" applyFont="1" applyFill="1" applyBorder="1" applyAlignment="1" applyProtection="1">
      <alignment horizontal="justify" vertical="center" wrapText="1"/>
      <protection locked="0"/>
    </xf>
    <xf numFmtId="0" fontId="8" fillId="25" borderId="30" xfId="0" applyNumberFormat="1" applyFont="1" applyFill="1" applyBorder="1" applyAlignment="1" applyProtection="1">
      <alignment horizontal="justify" vertical="center" wrapText="1"/>
    </xf>
    <xf numFmtId="0" fontId="8" fillId="23" borderId="22" xfId="0" applyNumberFormat="1" applyFont="1" applyFill="1" applyBorder="1" applyAlignment="1" applyProtection="1">
      <alignment horizontal="justify" vertical="center" wrapText="1"/>
    </xf>
    <xf numFmtId="0" fontId="1" fillId="0" borderId="24" xfId="0" applyNumberFormat="1" applyFont="1" applyFill="1" applyBorder="1" applyAlignment="1" applyProtection="1">
      <alignment horizontal="justify" vertical="center" wrapText="1"/>
      <protection locked="0"/>
    </xf>
    <xf numFmtId="0" fontId="8" fillId="0" borderId="24" xfId="0" applyNumberFormat="1" applyFont="1" applyFill="1" applyBorder="1" applyAlignment="1" applyProtection="1">
      <alignment horizontal="left" vertical="center" wrapText="1"/>
    </xf>
    <xf numFmtId="0" fontId="8" fillId="23" borderId="30" xfId="0" applyNumberFormat="1" applyFont="1" applyFill="1" applyBorder="1" applyAlignment="1" applyProtection="1">
      <alignment horizontal="left" vertical="center" wrapText="1"/>
    </xf>
    <xf numFmtId="0" fontId="1" fillId="26" borderId="31" xfId="17" applyNumberFormat="1" applyFont="1" applyFill="1" applyBorder="1" applyAlignment="1" applyProtection="1">
      <alignment horizontal="center" vertical="center"/>
      <protection locked="0"/>
    </xf>
    <xf numFmtId="0" fontId="15" fillId="26" borderId="19" xfId="0" applyNumberFormat="1" applyFont="1" applyFill="1" applyBorder="1" applyAlignment="1" applyProtection="1">
      <alignment vertical="center" wrapText="1"/>
    </xf>
    <xf numFmtId="0" fontId="15" fillId="26" borderId="50" xfId="0" applyNumberFormat="1" applyFont="1" applyFill="1" applyBorder="1" applyAlignment="1" applyProtection="1">
      <alignment vertical="center" wrapText="1"/>
    </xf>
    <xf numFmtId="0" fontId="1" fillId="26" borderId="63" xfId="17" applyNumberFormat="1" applyFont="1" applyFill="1" applyBorder="1" applyAlignment="1" applyProtection="1">
      <alignment vertical="center" wrapText="1"/>
      <protection locked="0"/>
    </xf>
    <xf numFmtId="0" fontId="25" fillId="20" borderId="44" xfId="0" applyNumberFormat="1" applyFont="1" applyFill="1" applyBorder="1" applyAlignment="1" applyProtection="1">
      <alignment horizontal="center" vertical="center" wrapText="1"/>
    </xf>
    <xf numFmtId="0" fontId="25" fillId="20" borderId="63" xfId="0" applyNumberFormat="1" applyFont="1" applyFill="1" applyBorder="1" applyAlignment="1" applyProtection="1">
      <alignment horizontal="center" vertical="center" wrapText="1"/>
    </xf>
    <xf numFmtId="0" fontId="1" fillId="26" borderId="31" xfId="17" applyNumberFormat="1" applyFont="1" applyFill="1" applyBorder="1" applyAlignment="1" applyProtection="1">
      <alignment horizontal="center" vertical="center"/>
      <protection locked="0"/>
    </xf>
    <xf numFmtId="0" fontId="1" fillId="26" borderId="31" xfId="17" applyNumberFormat="1" applyFont="1" applyFill="1" applyBorder="1" applyAlignment="1" applyProtection="1">
      <alignment horizontal="center" vertical="center"/>
      <protection locked="0"/>
    </xf>
    <xf numFmtId="0" fontId="15" fillId="26" borderId="0" xfId="17" applyNumberFormat="1" applyFont="1" applyFill="1" applyBorder="1" applyAlignment="1" applyProtection="1">
      <alignment horizontal="center" vertical="center"/>
      <protection locked="0"/>
    </xf>
    <xf numFmtId="0" fontId="35" fillId="29" borderId="55" xfId="0" applyFont="1" applyFill="1" applyBorder="1"/>
    <xf numFmtId="0" fontId="36" fillId="0" borderId="55" xfId="0" applyFont="1" applyBorder="1"/>
    <xf numFmtId="0" fontId="36" fillId="0" borderId="63" xfId="0" applyFont="1" applyBorder="1"/>
    <xf numFmtId="0" fontId="37" fillId="0" borderId="0" xfId="0" applyFont="1"/>
    <xf numFmtId="0" fontId="0" fillId="0" borderId="0" xfId="0" applyProtection="1">
      <protection locked="0"/>
    </xf>
    <xf numFmtId="0" fontId="23" fillId="18" borderId="7" xfId="0" applyNumberFormat="1" applyFont="1" applyFill="1" applyBorder="1" applyAlignment="1" applyProtection="1">
      <alignment horizontal="center" vertical="center"/>
    </xf>
    <xf numFmtId="0" fontId="15" fillId="26" borderId="0"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protection locked="0"/>
    </xf>
    <xf numFmtId="0" fontId="1" fillId="27" borderId="63" xfId="0" applyNumberFormat="1" applyFont="1" applyFill="1" applyBorder="1" applyAlignment="1" applyProtection="1">
      <alignment horizontal="center" vertical="center" wrapText="1"/>
      <protection locked="0"/>
    </xf>
    <xf numFmtId="0" fontId="10" fillId="12" borderId="33" xfId="0" applyNumberFormat="1" applyFont="1" applyFill="1" applyBorder="1" applyAlignment="1" applyProtection="1">
      <alignment vertical="center" wrapText="1"/>
    </xf>
    <xf numFmtId="0" fontId="10" fillId="12" borderId="63" xfId="0" applyNumberFormat="1" applyFont="1" applyFill="1" applyBorder="1" applyAlignment="1" applyProtection="1">
      <alignment vertical="center" wrapText="1"/>
    </xf>
    <xf numFmtId="9" fontId="15" fillId="20" borderId="63" xfId="0" applyNumberFormat="1" applyFont="1" applyFill="1" applyBorder="1" applyAlignment="1" applyProtection="1">
      <alignment horizontal="center" vertical="center" wrapText="1"/>
      <protection locked="0"/>
    </xf>
    <xf numFmtId="0" fontId="21" fillId="26" borderId="63" xfId="17" applyNumberFormat="1" applyFont="1" applyFill="1" applyBorder="1" applyAlignment="1" applyProtection="1">
      <alignment horizontal="center" vertical="center"/>
      <protection locked="0"/>
    </xf>
    <xf numFmtId="0" fontId="1" fillId="26" borderId="0" xfId="0" applyNumberFormat="1" applyFont="1" applyFill="1" applyBorder="1" applyAlignment="1" applyProtection="1">
      <alignment vertical="center"/>
    </xf>
    <xf numFmtId="0" fontId="8" fillId="12" borderId="63" xfId="0" applyNumberFormat="1" applyFont="1" applyFill="1" applyBorder="1" applyAlignment="1" applyProtection="1">
      <alignment horizontal="center" vertical="center"/>
    </xf>
    <xf numFmtId="0" fontId="21"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63"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 fillId="26" borderId="57" xfId="17" applyNumberFormat="1" applyFont="1" applyFill="1" applyBorder="1" applyAlignment="1" applyProtection="1">
      <alignment vertical="center"/>
      <protection locked="0"/>
    </xf>
    <xf numFmtId="0" fontId="1" fillId="26" borderId="0" xfId="17" applyNumberFormat="1" applyFont="1" applyFill="1" applyBorder="1" applyAlignment="1" applyProtection="1">
      <alignment vertical="center"/>
      <protection locked="0"/>
    </xf>
    <xf numFmtId="16" fontId="1" fillId="26" borderId="63" xfId="17" applyNumberFormat="1" applyFont="1" applyFill="1" applyBorder="1" applyAlignment="1" applyProtection="1">
      <alignment horizontal="center" vertical="center" wrapText="1"/>
      <protection locked="0"/>
    </xf>
    <xf numFmtId="0" fontId="25" fillId="20" borderId="81" xfId="0" applyNumberFormat="1" applyFont="1" applyFill="1" applyBorder="1" applyAlignment="1" applyProtection="1">
      <alignment horizontal="center" vertical="center" wrapText="1"/>
    </xf>
    <xf numFmtId="0" fontId="25" fillId="20" borderId="41" xfId="0" applyNumberFormat="1" applyFont="1" applyFill="1" applyBorder="1" applyAlignment="1" applyProtection="1">
      <alignment horizontal="center" vertical="center" wrapText="1"/>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1" fontId="28" fillId="0" borderId="44" xfId="21" applyNumberFormat="1" applyFont="1" applyFill="1" applyBorder="1" applyAlignment="1" applyProtection="1">
      <alignment horizontal="center" vertical="center"/>
    </xf>
    <xf numFmtId="9" fontId="15" fillId="21" borderId="44" xfId="21" applyNumberFormat="1" applyFont="1" applyFill="1" applyBorder="1" applyAlignment="1" applyProtection="1">
      <alignment horizontal="center" vertical="center"/>
    </xf>
    <xf numFmtId="1" fontId="13" fillId="0" borderId="44" xfId="21" applyNumberFormat="1" applyBorder="1" applyAlignment="1" applyProtection="1"/>
    <xf numFmtId="0" fontId="1" fillId="12" borderId="57" xfId="0" applyNumberFormat="1" applyFont="1" applyFill="1" applyBorder="1" applyProtection="1"/>
    <xf numFmtId="0" fontId="15" fillId="26" borderId="0" xfId="0" applyNumberFormat="1" applyFont="1" applyFill="1" applyBorder="1" applyAlignment="1" applyProtection="1">
      <alignment vertical="center" wrapText="1"/>
    </xf>
    <xf numFmtId="0" fontId="1" fillId="12" borderId="47" xfId="0" applyNumberFormat="1" applyFont="1" applyFill="1" applyBorder="1" applyAlignment="1" applyProtection="1">
      <protection locked="0"/>
    </xf>
    <xf numFmtId="0" fontId="15" fillId="20" borderId="37" xfId="0" applyNumberFormat="1" applyFont="1" applyFill="1" applyBorder="1" applyAlignment="1" applyProtection="1">
      <alignment horizontal="center" vertical="center"/>
    </xf>
    <xf numFmtId="9" fontId="8" fillId="27" borderId="37" xfId="21" applyNumberFormat="1" applyFont="1" applyFill="1" applyBorder="1" applyAlignment="1" applyProtection="1">
      <alignment horizontal="center" vertical="center"/>
    </xf>
    <xf numFmtId="0" fontId="1" fillId="26" borderId="63" xfId="17" applyNumberFormat="1" applyFont="1" applyFill="1" applyBorder="1" applyAlignment="1" applyProtection="1">
      <alignment horizontal="center" vertical="center" wrapText="1"/>
      <protection locked="0"/>
    </xf>
    <xf numFmtId="0" fontId="8" fillId="12" borderId="92" xfId="0" applyNumberFormat="1" applyFont="1" applyFill="1" applyBorder="1" applyAlignment="1" applyProtection="1">
      <alignment horizontal="center" vertical="center"/>
      <protection locked="0"/>
    </xf>
    <xf numFmtId="0" fontId="15" fillId="15" borderId="94" xfId="0" applyNumberFormat="1" applyFont="1" applyFill="1" applyBorder="1" applyAlignment="1" applyProtection="1">
      <alignment horizontal="center" vertical="center"/>
      <protection locked="0"/>
    </xf>
    <xf numFmtId="0" fontId="8" fillId="12" borderId="94" xfId="0" applyNumberFormat="1" applyFont="1" applyFill="1" applyBorder="1" applyAlignment="1" applyProtection="1">
      <alignment horizontal="center" vertical="center"/>
      <protection locked="0"/>
    </xf>
    <xf numFmtId="0" fontId="15" fillId="15" borderId="105" xfId="0" applyNumberFormat="1" applyFont="1" applyFill="1" applyBorder="1" applyAlignment="1" applyProtection="1">
      <alignment horizontal="center" vertical="center"/>
      <protection locked="0"/>
    </xf>
    <xf numFmtId="0" fontId="15" fillId="15" borderId="99" xfId="0" applyNumberFormat="1" applyFont="1" applyFill="1" applyBorder="1" applyAlignment="1" applyProtection="1">
      <alignment horizontal="center" vertical="center"/>
      <protection locked="0"/>
    </xf>
    <xf numFmtId="0" fontId="8" fillId="12" borderId="95" xfId="0" applyNumberFormat="1" applyFont="1" applyFill="1" applyBorder="1" applyAlignment="1" applyProtection="1">
      <alignment horizontal="center" vertical="center"/>
      <protection locked="0"/>
    </xf>
    <xf numFmtId="0" fontId="1" fillId="12" borderId="106" xfId="0" applyNumberFormat="1" applyFont="1" applyFill="1" applyBorder="1" applyAlignment="1" applyProtection="1">
      <protection locked="0"/>
    </xf>
    <xf numFmtId="0" fontId="6" fillId="11" borderId="103" xfId="0" applyNumberFormat="1" applyFont="1" applyFill="1" applyBorder="1" applyProtection="1">
      <protection locked="0"/>
    </xf>
    <xf numFmtId="0" fontId="15" fillId="20" borderId="94" xfId="0" applyNumberFormat="1" applyFont="1" applyFill="1" applyBorder="1" applyAlignment="1" applyProtection="1">
      <alignment horizontal="center" vertical="center"/>
      <protection locked="0"/>
    </xf>
    <xf numFmtId="9" fontId="1" fillId="12" borderId="37" xfId="0" applyNumberFormat="1" applyFont="1" applyFill="1" applyBorder="1" applyAlignment="1" applyProtection="1">
      <alignment horizontal="center" vertical="center" wrapText="1"/>
      <protection locked="0"/>
    </xf>
    <xf numFmtId="9" fontId="33" fillId="12" borderId="37" xfId="0" applyNumberFormat="1" applyFont="1" applyFill="1" applyBorder="1" applyAlignment="1" applyProtection="1">
      <alignment horizontal="center" vertical="center" wrapText="1"/>
      <protection locked="0"/>
    </xf>
    <xf numFmtId="0" fontId="41" fillId="28" borderId="37" xfId="0" applyNumberFormat="1" applyFont="1" applyFill="1" applyBorder="1" applyAlignment="1" applyProtection="1">
      <alignment horizontal="center" vertical="center"/>
    </xf>
    <xf numFmtId="0" fontId="15" fillId="18" borderId="50" xfId="0" applyNumberFormat="1" applyFont="1" applyFill="1" applyBorder="1" applyAlignment="1" applyProtection="1">
      <alignment vertical="center"/>
    </xf>
    <xf numFmtId="0" fontId="28" fillId="28" borderId="44" xfId="0" applyNumberFormat="1" applyFont="1" applyFill="1" applyBorder="1" applyAlignment="1" applyProtection="1">
      <alignment vertical="center"/>
    </xf>
    <xf numFmtId="0" fontId="23" fillId="18" borderId="47" xfId="0" applyNumberFormat="1" applyFont="1" applyFill="1" applyBorder="1" applyAlignment="1" applyProtection="1">
      <alignment horizontal="center" vertical="center"/>
    </xf>
    <xf numFmtId="0" fontId="15" fillId="25" borderId="37" xfId="0" applyNumberFormat="1" applyFont="1" applyFill="1" applyBorder="1" applyAlignment="1" applyProtection="1">
      <alignment horizontal="center" vertical="center"/>
    </xf>
    <xf numFmtId="0" fontId="1" fillId="26" borderId="77" xfId="17" applyNumberFormat="1" applyFont="1" applyFill="1" applyBorder="1" applyAlignment="1" applyProtection="1">
      <alignment vertical="center"/>
      <protection locked="0"/>
    </xf>
    <xf numFmtId="0" fontId="15" fillId="17" borderId="47" xfId="0" applyNumberFormat="1" applyFont="1" applyFill="1" applyBorder="1" applyAlignment="1" applyProtection="1">
      <alignment horizontal="center" vertical="center"/>
    </xf>
    <xf numFmtId="0" fontId="15" fillId="20" borderId="45" xfId="0" applyNumberFormat="1" applyFont="1" applyFill="1" applyBorder="1" applyAlignment="1" applyProtection="1">
      <alignment horizontal="center" vertical="center"/>
    </xf>
    <xf numFmtId="0" fontId="1" fillId="12" borderId="37" xfId="0" applyNumberFormat="1" applyFont="1" applyFill="1" applyBorder="1" applyAlignment="1" applyProtection="1">
      <alignment horizontal="center" vertical="center" wrapText="1"/>
      <protection locked="0"/>
    </xf>
    <xf numFmtId="0" fontId="25" fillId="27" borderId="0" xfId="0" applyNumberFormat="1" applyFont="1" applyFill="1" applyBorder="1" applyAlignment="1" applyProtection="1">
      <alignment vertical="center" wrapText="1"/>
    </xf>
    <xf numFmtId="0" fontId="1" fillId="26" borderId="43" xfId="17" applyNumberFormat="1" applyFont="1" applyFill="1" applyBorder="1" applyAlignment="1" applyProtection="1">
      <alignment horizontal="center" vertical="center"/>
      <protection locked="0"/>
    </xf>
    <xf numFmtId="0" fontId="1" fillId="26" borderId="55" xfId="17" applyNumberFormat="1" applyFont="1" applyFill="1" applyBorder="1" applyAlignment="1" applyProtection="1">
      <alignment vertical="center" wrapText="1"/>
      <protection locked="0"/>
    </xf>
    <xf numFmtId="0" fontId="1" fillId="26" borderId="40" xfId="17" applyNumberFormat="1" applyFont="1" applyFill="1" applyBorder="1" applyAlignment="1" applyProtection="1">
      <alignment horizontal="center" vertical="center"/>
      <protection locked="0"/>
    </xf>
    <xf numFmtId="0" fontId="9" fillId="27" borderId="37" xfId="0" applyNumberFormat="1" applyFont="1" applyFill="1" applyBorder="1" applyAlignment="1" applyProtection="1">
      <alignment vertical="center" wrapText="1"/>
    </xf>
    <xf numFmtId="0" fontId="1" fillId="26" borderId="37" xfId="17" applyNumberFormat="1" applyFont="1" applyFill="1" applyBorder="1" applyAlignment="1" applyProtection="1">
      <alignment horizontal="center" vertical="center"/>
      <protection locked="0"/>
    </xf>
    <xf numFmtId="0" fontId="1" fillId="26" borderId="37" xfId="17" applyNumberFormat="1" applyFont="1" applyFill="1" applyBorder="1" applyAlignment="1" applyProtection="1">
      <alignment vertical="center" wrapText="1"/>
      <protection locked="0"/>
    </xf>
    <xf numFmtId="1" fontId="1" fillId="26" borderId="37" xfId="17" applyNumberFormat="1" applyFont="1" applyFill="1" applyBorder="1" applyAlignment="1" applyProtection="1">
      <alignment vertical="center" wrapText="1"/>
      <protection locked="0"/>
    </xf>
    <xf numFmtId="0" fontId="25" fillId="20" borderId="55" xfId="0" applyNumberFormat="1" applyFont="1" applyFill="1" applyBorder="1" applyAlignment="1" applyProtection="1">
      <alignment horizontal="center" vertical="center" wrapText="1"/>
    </xf>
    <xf numFmtId="0" fontId="25" fillId="20" borderId="119" xfId="0" applyNumberFormat="1" applyFont="1" applyFill="1" applyBorder="1" applyAlignment="1" applyProtection="1">
      <alignment horizontal="center" vertical="center" wrapText="1"/>
    </xf>
    <xf numFmtId="0" fontId="9" fillId="27" borderId="45" xfId="0" applyNumberFormat="1" applyFont="1" applyFill="1" applyBorder="1" applyAlignment="1" applyProtection="1">
      <alignment vertical="center" wrapText="1"/>
    </xf>
    <xf numFmtId="9" fontId="33" fillId="12" borderId="6" xfId="0" applyNumberFormat="1" applyFont="1" applyFill="1" applyBorder="1" applyAlignment="1" applyProtection="1">
      <alignment horizontal="center" vertical="center" wrapText="1"/>
      <protection locked="0" hidden="1"/>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3"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3" xfId="0" applyNumberFormat="1" applyFont="1" applyFill="1" applyBorder="1" applyAlignment="1" applyProtection="1">
      <alignment horizontal="center" vertical="center"/>
      <protection locked="0"/>
    </xf>
    <xf numFmtId="0" fontId="1" fillId="26" borderId="65" xfId="17" applyNumberFormat="1" applyFont="1" applyFill="1" applyBorder="1" applyAlignment="1" applyProtection="1">
      <alignment horizontal="left" vertical="center" wrapText="1"/>
      <protection locked="0"/>
    </xf>
    <xf numFmtId="0" fontId="1" fillId="26" borderId="64" xfId="17" applyNumberFormat="1" applyFont="1" applyFill="1" applyBorder="1" applyAlignment="1" applyProtection="1">
      <alignment horizontal="left" vertical="center" wrapText="1"/>
      <protection locked="0"/>
    </xf>
    <xf numFmtId="0" fontId="1" fillId="26" borderId="66" xfId="17" applyNumberFormat="1" applyFont="1" applyFill="1" applyBorder="1" applyAlignment="1" applyProtection="1">
      <alignment horizontal="left" vertical="center" wrapText="1"/>
      <protection locked="0"/>
    </xf>
    <xf numFmtId="0" fontId="1" fillId="26" borderId="57" xfId="17" applyNumberFormat="1" applyFont="1" applyFill="1" applyBorder="1" applyAlignment="1" applyProtection="1">
      <alignment horizontal="left" vertical="center" wrapText="1"/>
      <protection locked="0"/>
    </xf>
    <xf numFmtId="0" fontId="1" fillId="26" borderId="79" xfId="17" applyNumberFormat="1" applyFont="1" applyFill="1" applyBorder="1" applyAlignment="1" applyProtection="1">
      <alignment horizontal="left" vertical="center" wrapText="1"/>
      <protection locked="0"/>
    </xf>
    <xf numFmtId="0" fontId="1" fillId="26" borderId="118" xfId="17" applyNumberFormat="1" applyFont="1" applyFill="1" applyBorder="1" applyAlignment="1" applyProtection="1">
      <alignment horizontal="left" vertical="center" wrapText="1"/>
      <protection locked="0"/>
    </xf>
    <xf numFmtId="0" fontId="9" fillId="27" borderId="31" xfId="0" applyNumberFormat="1" applyFont="1" applyFill="1" applyBorder="1" applyAlignment="1" applyProtection="1">
      <alignment horizontal="left" vertical="center" wrapText="1"/>
    </xf>
    <xf numFmtId="0" fontId="9" fillId="27" borderId="32" xfId="0" applyNumberFormat="1" applyFont="1" applyFill="1" applyBorder="1" applyAlignment="1" applyProtection="1">
      <alignment horizontal="left" vertical="center" wrapText="1"/>
    </xf>
    <xf numFmtId="0" fontId="9" fillId="27" borderId="33" xfId="0" applyNumberFormat="1" applyFont="1" applyFill="1" applyBorder="1" applyAlignment="1" applyProtection="1">
      <alignment horizontal="left" vertical="center" wrapText="1"/>
    </xf>
    <xf numFmtId="0" fontId="1" fillId="26" borderId="62"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52" xfId="17" applyNumberFormat="1" applyFont="1" applyFill="1" applyBorder="1" applyAlignment="1" applyProtection="1">
      <alignment horizontal="center" vertical="center"/>
      <protection locked="0"/>
    </xf>
    <xf numFmtId="0" fontId="1" fillId="12" borderId="53" xfId="0" applyNumberFormat="1" applyFont="1" applyFill="1" applyBorder="1" applyAlignment="1" applyProtection="1">
      <alignment horizontal="center" vertical="center" wrapText="1"/>
      <protection locked="0"/>
    </xf>
    <xf numFmtId="0" fontId="1" fillId="12" borderId="54" xfId="0" applyNumberFormat="1" applyFont="1" applyFill="1" applyBorder="1" applyAlignment="1" applyProtection="1">
      <alignment horizontal="center" vertical="center" wrapText="1"/>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15" fillId="15" borderId="50" xfId="0" applyNumberFormat="1" applyFont="1" applyFill="1" applyBorder="1" applyAlignment="1" applyProtection="1">
      <alignment horizontal="center" vertical="center"/>
    </xf>
    <xf numFmtId="0" fontId="15" fillId="15" borderId="55" xfId="17" applyNumberFormat="1" applyFont="1" applyFill="1" applyBorder="1" applyAlignment="1" applyProtection="1">
      <alignment horizontal="center" vertical="center" wrapText="1"/>
      <protection locked="0"/>
    </xf>
    <xf numFmtId="0" fontId="15" fillId="15" borderId="63" xfId="17" applyNumberFormat="1" applyFont="1" applyFill="1" applyBorder="1" applyAlignment="1" applyProtection="1">
      <alignment horizontal="center" vertical="center" wrapText="1"/>
      <protection locked="0"/>
    </xf>
    <xf numFmtId="14" fontId="42" fillId="26" borderId="65" xfId="17" applyNumberFormat="1" applyFont="1" applyFill="1" applyBorder="1" applyAlignment="1" applyProtection="1">
      <alignment horizontal="center" vertical="center"/>
      <protection locked="0"/>
    </xf>
    <xf numFmtId="0" fontId="42" fillId="26" borderId="64" xfId="17" applyNumberFormat="1" applyFont="1" applyFill="1" applyBorder="1" applyAlignment="1" applyProtection="1">
      <alignment horizontal="center" vertical="center"/>
      <protection locked="0"/>
    </xf>
    <xf numFmtId="0" fontId="42" fillId="26" borderId="66"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1"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1" xfId="0" applyNumberFormat="1" applyFont="1" applyFill="1" applyBorder="1" applyAlignment="1" applyProtection="1">
      <alignment horizontal="center" vertical="center" wrapText="1"/>
    </xf>
    <xf numFmtId="9" fontId="15" fillId="20" borderId="37" xfId="0" applyNumberFormat="1" applyFont="1" applyFill="1" applyBorder="1" applyAlignment="1" applyProtection="1">
      <alignment horizontal="center" vertical="center"/>
    </xf>
    <xf numFmtId="0" fontId="18" fillId="26" borderId="115" xfId="0" applyNumberFormat="1" applyFont="1" applyFill="1" applyBorder="1" applyAlignment="1" applyProtection="1">
      <alignment horizontal="center" vertical="center"/>
      <protection locked="0"/>
    </xf>
    <xf numFmtId="0" fontId="18" fillId="26" borderId="116" xfId="0" applyNumberFormat="1" applyFont="1" applyFill="1" applyBorder="1" applyAlignment="1" applyProtection="1">
      <alignment horizontal="center" vertical="center"/>
      <protection locked="0"/>
    </xf>
    <xf numFmtId="0" fontId="18" fillId="26" borderId="102" xfId="0" applyNumberFormat="1" applyFont="1" applyFill="1" applyBorder="1" applyAlignment="1" applyProtection="1">
      <alignment horizontal="center" vertical="center"/>
      <protection locked="0"/>
    </xf>
    <xf numFmtId="0" fontId="15" fillId="15" borderId="63" xfId="0" applyNumberFormat="1" applyFont="1" applyFill="1" applyBorder="1" applyAlignment="1" applyProtection="1">
      <alignment horizontal="center" vertical="center" wrapText="1"/>
    </xf>
    <xf numFmtId="0" fontId="15" fillId="15" borderId="55" xfId="0" applyNumberFormat="1" applyFont="1" applyFill="1" applyBorder="1" applyAlignment="1" applyProtection="1">
      <alignment horizontal="center" vertical="center" wrapText="1"/>
    </xf>
    <xf numFmtId="0" fontId="15" fillId="15" borderId="68" xfId="0" applyNumberFormat="1" applyFont="1" applyFill="1" applyBorder="1" applyAlignment="1" applyProtection="1">
      <alignment horizontal="center" vertical="center" wrapText="1"/>
    </xf>
    <xf numFmtId="0" fontId="15" fillId="15" borderId="69" xfId="0" applyNumberFormat="1" applyFont="1" applyFill="1" applyBorder="1" applyAlignment="1" applyProtection="1">
      <alignment horizontal="center" vertical="center" wrapText="1"/>
    </xf>
    <xf numFmtId="0" fontId="15" fillId="15" borderId="70" xfId="0" applyNumberFormat="1" applyFont="1" applyFill="1" applyBorder="1" applyAlignment="1" applyProtection="1">
      <alignment horizontal="center" vertical="center" wrapText="1"/>
    </xf>
    <xf numFmtId="0" fontId="15" fillId="15" borderId="67" xfId="0" applyNumberFormat="1" applyFont="1" applyFill="1" applyBorder="1" applyAlignment="1" applyProtection="1">
      <alignment horizontal="center" vertical="center" wrapText="1"/>
    </xf>
    <xf numFmtId="0" fontId="15" fillId="15" borderId="71" xfId="0" applyNumberFormat="1" applyFont="1" applyFill="1" applyBorder="1" applyAlignment="1" applyProtection="1">
      <alignment horizontal="center" vertical="center" wrapText="1"/>
    </xf>
    <xf numFmtId="0" fontId="15" fillId="15" borderId="72" xfId="0" applyNumberFormat="1" applyFont="1" applyFill="1" applyBorder="1" applyAlignment="1" applyProtection="1">
      <alignment horizontal="center" vertical="center" wrapText="1"/>
    </xf>
    <xf numFmtId="0" fontId="1" fillId="12" borderId="15" xfId="0" applyNumberFormat="1" applyFont="1" applyFill="1" applyBorder="1" applyAlignment="1" applyProtection="1">
      <alignment horizontal="center" vertical="center" wrapText="1"/>
      <protection locked="0"/>
    </xf>
    <xf numFmtId="0" fontId="1" fillId="12" borderId="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1" fillId="12" borderId="37" xfId="0" applyNumberFormat="1" applyFont="1" applyFill="1" applyBorder="1" applyAlignment="1" applyProtection="1">
      <alignment horizontal="center" vertical="center" wrapText="1"/>
      <protection locked="0"/>
    </xf>
    <xf numFmtId="0" fontId="1" fillId="12" borderId="31" xfId="0" applyNumberFormat="1" applyFont="1" applyFill="1" applyBorder="1" applyAlignment="1" applyProtection="1">
      <alignment horizontal="center" vertical="center" wrapText="1"/>
      <protection locked="0"/>
    </xf>
    <xf numFmtId="0" fontId="15" fillId="15" borderId="44" xfId="0" applyNumberFormat="1" applyFont="1" applyFill="1" applyBorder="1" applyAlignment="1" applyProtection="1">
      <alignment horizontal="center" vertical="center"/>
    </xf>
    <xf numFmtId="0" fontId="15" fillId="15" borderId="45" xfId="0" applyNumberFormat="1" applyFont="1" applyFill="1" applyBorder="1" applyAlignment="1" applyProtection="1">
      <alignment horizontal="center" vertical="center"/>
    </xf>
    <xf numFmtId="0" fontId="22" fillId="15" borderId="61" xfId="0" applyNumberFormat="1" applyFont="1" applyFill="1" applyBorder="1" applyAlignment="1" applyProtection="1">
      <alignment horizontal="center" vertical="center"/>
    </xf>
    <xf numFmtId="0" fontId="22" fillId="15" borderId="50" xfId="0" applyNumberFormat="1" applyFont="1" applyFill="1" applyBorder="1" applyAlignment="1" applyProtection="1">
      <alignment horizontal="center" vertical="center"/>
    </xf>
    <xf numFmtId="0" fontId="22" fillId="15" borderId="48" xfId="0" applyNumberFormat="1" applyFont="1" applyFill="1" applyBorder="1" applyAlignment="1" applyProtection="1">
      <alignment horizontal="center" vertical="center"/>
    </xf>
    <xf numFmtId="0" fontId="22" fillId="15" borderId="47" xfId="0" applyNumberFormat="1" applyFont="1" applyFill="1" applyBorder="1" applyAlignment="1" applyProtection="1">
      <alignment horizontal="center" vertical="center"/>
    </xf>
    <xf numFmtId="0" fontId="15" fillId="20" borderId="37" xfId="0" applyNumberFormat="1" applyFont="1" applyFill="1" applyBorder="1" applyAlignment="1" applyProtection="1">
      <alignment horizontal="center" vertical="center"/>
    </xf>
    <xf numFmtId="0" fontId="15" fillId="20" borderId="31" xfId="0" applyNumberFormat="1" applyFont="1" applyFill="1" applyBorder="1" applyAlignment="1" applyProtection="1">
      <alignment horizontal="center" vertical="center"/>
    </xf>
    <xf numFmtId="0" fontId="12" fillId="12" borderId="14" xfId="0" applyNumberFormat="1" applyFont="1" applyFill="1" applyBorder="1" applyAlignment="1" applyProtection="1">
      <alignment horizontal="center" vertical="top" wrapText="1"/>
      <protection locked="0"/>
    </xf>
    <xf numFmtId="0" fontId="8" fillId="12" borderId="47" xfId="0" applyNumberFormat="1" applyFont="1" applyFill="1" applyBorder="1" applyAlignment="1" applyProtection="1">
      <alignment horizontal="center"/>
    </xf>
    <xf numFmtId="0" fontId="1" fillId="12" borderId="47" xfId="0" applyNumberFormat="1" applyFont="1" applyFill="1" applyBorder="1" applyAlignment="1" applyProtection="1">
      <alignment horizontal="center"/>
    </xf>
    <xf numFmtId="0" fontId="8" fillId="12" borderId="83" xfId="0" applyNumberFormat="1" applyFont="1" applyFill="1" applyBorder="1" applyAlignment="1" applyProtection="1">
      <alignment horizontal="center" vertical="center"/>
    </xf>
    <xf numFmtId="0" fontId="8" fillId="12" borderId="34" xfId="0" applyNumberFormat="1" applyFont="1" applyFill="1" applyBorder="1" applyAlignment="1" applyProtection="1">
      <alignment horizontal="center" vertical="center"/>
    </xf>
    <xf numFmtId="0" fontId="8" fillId="12" borderId="19" xfId="0" applyNumberFormat="1" applyFont="1" applyFill="1" applyBorder="1" applyAlignment="1" applyProtection="1">
      <alignment horizontal="center" vertical="center"/>
    </xf>
    <xf numFmtId="0" fontId="8" fillId="12" borderId="5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8" fillId="12" borderId="65" xfId="0" applyNumberFormat="1" applyFont="1" applyFill="1" applyBorder="1" applyAlignment="1" applyProtection="1">
      <alignment horizontal="left" vertical="center"/>
    </xf>
    <xf numFmtId="0" fontId="8" fillId="12" borderId="64" xfId="0" applyNumberFormat="1" applyFont="1" applyFill="1" applyBorder="1" applyAlignment="1" applyProtection="1">
      <alignment horizontal="left" vertical="center"/>
    </xf>
    <xf numFmtId="0" fontId="8" fillId="12" borderId="66" xfId="0" applyNumberFormat="1" applyFont="1" applyFill="1" applyBorder="1" applyAlignment="1" applyProtection="1">
      <alignment horizontal="left" vertical="center"/>
    </xf>
    <xf numFmtId="0" fontId="1" fillId="12" borderId="87" xfId="0" applyNumberFormat="1" applyFont="1" applyFill="1" applyBorder="1" applyAlignment="1" applyProtection="1">
      <alignment horizontal="center"/>
    </xf>
    <xf numFmtId="0" fontId="21" fillId="26" borderId="37" xfId="0" applyNumberFormat="1" applyFont="1" applyFill="1" applyBorder="1" applyAlignment="1" applyProtection="1">
      <alignment horizontal="center" vertical="center"/>
    </xf>
    <xf numFmtId="0" fontId="1" fillId="12" borderId="34" xfId="0" applyNumberFormat="1" applyFont="1" applyFill="1" applyBorder="1" applyAlignment="1" applyProtection="1">
      <alignment horizontal="center"/>
    </xf>
    <xf numFmtId="0" fontId="1" fillId="12" borderId="83" xfId="0" applyNumberFormat="1" applyFont="1" applyFill="1" applyBorder="1" applyAlignment="1" applyProtection="1">
      <alignment horizontal="center"/>
    </xf>
    <xf numFmtId="0" fontId="1" fillId="12" borderId="117" xfId="0" applyNumberFormat="1" applyFont="1" applyFill="1" applyBorder="1" applyAlignment="1" applyProtection="1">
      <alignment horizontal="center"/>
    </xf>
    <xf numFmtId="0" fontId="15" fillId="20" borderId="0" xfId="0" applyNumberFormat="1" applyFont="1" applyFill="1" applyBorder="1" applyAlignment="1" applyProtection="1">
      <alignment horizontal="center"/>
    </xf>
    <xf numFmtId="0" fontId="15" fillId="20" borderId="47" xfId="0" applyNumberFormat="1" applyFont="1" applyFill="1" applyBorder="1" applyAlignment="1" applyProtection="1">
      <alignment horizontal="center"/>
    </xf>
    <xf numFmtId="0" fontId="8" fillId="0" borderId="19" xfId="0" applyNumberFormat="1" applyFont="1" applyFill="1" applyBorder="1" applyAlignment="1" applyProtection="1">
      <alignment horizontal="center" vertical="center"/>
    </xf>
    <xf numFmtId="0" fontId="8" fillId="0" borderId="5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23" fillId="18" borderId="37" xfId="0" applyNumberFormat="1" applyFont="1" applyFill="1" applyBorder="1" applyAlignment="1" applyProtection="1">
      <alignment horizontal="center" vertical="center"/>
    </xf>
    <xf numFmtId="0" fontId="15" fillId="15" borderId="117" xfId="0" applyNumberFormat="1" applyFont="1" applyFill="1" applyBorder="1" applyAlignment="1" applyProtection="1">
      <alignment horizontal="center" vertical="center" wrapText="1"/>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15" fillId="26" borderId="50"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xf>
    <xf numFmtId="0" fontId="9" fillId="0" borderId="46" xfId="0" applyNumberFormat="1" applyFont="1" applyFill="1" applyBorder="1" applyAlignment="1" applyProtection="1">
      <alignment horizontal="center" vertical="center"/>
      <protection locked="0"/>
    </xf>
    <xf numFmtId="0" fontId="9" fillId="0" borderId="47" xfId="0" applyNumberFormat="1" applyFont="1" applyFill="1" applyBorder="1" applyAlignment="1" applyProtection="1">
      <alignment horizontal="center" vertical="center"/>
      <protection locked="0"/>
    </xf>
    <xf numFmtId="0" fontId="21" fillId="26" borderId="50" xfId="0" applyNumberFormat="1" applyFont="1" applyFill="1" applyBorder="1" applyAlignment="1" applyProtection="1">
      <alignment horizontal="center" vertical="center"/>
    </xf>
    <xf numFmtId="0" fontId="15" fillId="0" borderId="47" xfId="0" applyNumberFormat="1"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wrapText="1"/>
    </xf>
    <xf numFmtId="0" fontId="15" fillId="15" borderId="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2" fillId="26" borderId="15" xfId="0" applyNumberFormat="1" applyFont="1" applyFill="1" applyBorder="1" applyAlignment="1" applyProtection="1">
      <alignment horizontal="center" vertical="center"/>
    </xf>
    <xf numFmtId="0" fontId="22" fillId="26" borderId="7" xfId="0" applyNumberFormat="1" applyFont="1" applyFill="1" applyBorder="1" applyAlignment="1" applyProtection="1">
      <alignment horizontal="center" vertical="center"/>
    </xf>
    <xf numFmtId="0" fontId="22" fillId="26" borderId="0" xfId="0" applyNumberFormat="1" applyFont="1" applyFill="1" applyBorder="1" applyAlignment="1" applyProtection="1">
      <alignment horizontal="center" vertical="center"/>
    </xf>
    <xf numFmtId="0" fontId="8" fillId="0" borderId="15" xfId="0" applyNumberFormat="1" applyFont="1" applyFill="1" applyBorder="1" applyAlignment="1" applyProtection="1">
      <alignment horizontal="center" vertical="center"/>
      <protection locked="0"/>
    </xf>
    <xf numFmtId="0" fontId="8" fillId="0" borderId="7" xfId="0" applyNumberFormat="1" applyFont="1" applyFill="1" applyBorder="1" applyAlignment="1" applyProtection="1">
      <alignment horizontal="center" vertical="center"/>
      <protection locked="0"/>
    </xf>
    <xf numFmtId="0" fontId="1" fillId="24" borderId="95" xfId="0" applyNumberFormat="1" applyFont="1" applyFill="1" applyBorder="1" applyAlignment="1" applyProtection="1">
      <alignment horizontal="center"/>
      <protection locked="0"/>
    </xf>
    <xf numFmtId="0" fontId="1" fillId="24" borderId="97" xfId="0" applyNumberFormat="1" applyFont="1" applyFill="1" applyBorder="1" applyAlignment="1" applyProtection="1">
      <alignment horizontal="center"/>
      <protection locked="0"/>
    </xf>
    <xf numFmtId="0" fontId="1" fillId="24" borderId="103" xfId="0" applyNumberFormat="1" applyFont="1" applyFill="1" applyBorder="1" applyAlignment="1" applyProtection="1">
      <alignment horizontal="center"/>
      <protection locked="0"/>
    </xf>
    <xf numFmtId="0" fontId="1" fillId="24" borderId="91" xfId="0" applyNumberFormat="1" applyFont="1" applyFill="1" applyBorder="1" applyAlignment="1" applyProtection="1">
      <alignment horizontal="center"/>
      <protection locked="0"/>
    </xf>
    <xf numFmtId="0" fontId="1" fillId="24" borderId="101" xfId="0" applyNumberFormat="1" applyFont="1" applyFill="1" applyBorder="1" applyAlignment="1" applyProtection="1">
      <alignment horizontal="center"/>
      <protection locked="0"/>
    </xf>
    <xf numFmtId="0" fontId="1" fillId="24" borderId="93" xfId="0" applyNumberFormat="1" applyFont="1" applyFill="1" applyBorder="1" applyAlignment="1" applyProtection="1">
      <alignment horizontal="center"/>
      <protection locked="0"/>
    </xf>
    <xf numFmtId="0" fontId="15" fillId="15" borderId="104" xfId="0" applyNumberFormat="1" applyFont="1" applyFill="1" applyBorder="1" applyAlignment="1" applyProtection="1">
      <alignment horizontal="center" vertical="center"/>
      <protection locked="0"/>
    </xf>
    <xf numFmtId="0" fontId="15" fillId="15" borderId="92" xfId="0" applyNumberFormat="1" applyFont="1" applyFill="1" applyBorder="1" applyAlignment="1" applyProtection="1">
      <alignment horizontal="center" vertical="center"/>
      <protection locked="0"/>
    </xf>
    <xf numFmtId="0" fontId="18" fillId="15" borderId="98" xfId="0" applyNumberFormat="1" applyFont="1" applyFill="1" applyBorder="1" applyAlignment="1" applyProtection="1">
      <alignment horizontal="center" vertical="center"/>
      <protection locked="0"/>
    </xf>
    <xf numFmtId="0" fontId="18" fillId="15" borderId="99" xfId="0" applyNumberFormat="1" applyFont="1" applyFill="1" applyBorder="1" applyAlignment="1" applyProtection="1">
      <alignment horizontal="center" vertical="center"/>
      <protection locked="0"/>
    </xf>
    <xf numFmtId="0" fontId="18" fillId="15" borderId="100" xfId="0" applyNumberFormat="1" applyFont="1" applyFill="1" applyBorder="1" applyAlignment="1" applyProtection="1">
      <alignment horizontal="center" vertical="center"/>
      <protection locked="0"/>
    </xf>
    <xf numFmtId="0" fontId="7" fillId="12" borderId="95" xfId="0" applyNumberFormat="1" applyFont="1" applyFill="1" applyBorder="1" applyAlignment="1" applyProtection="1">
      <alignment horizontal="center" vertical="center" wrapText="1"/>
      <protection locked="0"/>
    </xf>
    <xf numFmtId="0" fontId="7" fillId="12" borderId="96" xfId="0" applyNumberFormat="1" applyFont="1" applyFill="1" applyBorder="1" applyAlignment="1" applyProtection="1">
      <alignment horizontal="center" vertical="center" wrapText="1"/>
      <protection locked="0"/>
    </xf>
    <xf numFmtId="0" fontId="7" fillId="12" borderId="97" xfId="0" applyNumberFormat="1" applyFont="1" applyFill="1" applyBorder="1" applyAlignment="1" applyProtection="1">
      <alignment horizontal="center" vertical="center" wrapText="1"/>
      <protection locked="0"/>
    </xf>
    <xf numFmtId="0" fontId="7" fillId="12" borderId="101" xfId="0" applyNumberFormat="1" applyFont="1" applyFill="1" applyBorder="1" applyAlignment="1" applyProtection="1">
      <alignment horizontal="center" vertical="center" wrapText="1"/>
      <protection locked="0"/>
    </xf>
    <xf numFmtId="0" fontId="7" fillId="12" borderId="90" xfId="0" applyNumberFormat="1" applyFont="1" applyFill="1" applyBorder="1" applyAlignment="1" applyProtection="1">
      <alignment horizontal="center" vertical="center" wrapText="1"/>
      <protection locked="0"/>
    </xf>
    <xf numFmtId="0" fontId="7" fillId="12" borderId="93" xfId="0" applyNumberFormat="1" applyFont="1" applyFill="1" applyBorder="1" applyAlignment="1" applyProtection="1">
      <alignment horizontal="center" vertical="center" wrapText="1"/>
      <protection locked="0"/>
    </xf>
    <xf numFmtId="0" fontId="1" fillId="26" borderId="64" xfId="17" applyNumberFormat="1" applyFont="1" applyFill="1" applyBorder="1" applyAlignment="1" applyProtection="1">
      <alignment horizontal="center" vertical="center" wrapText="1"/>
      <protection locked="0"/>
    </xf>
    <xf numFmtId="0" fontId="1" fillId="26" borderId="66" xfId="17" applyNumberFormat="1" applyFont="1" applyFill="1" applyBorder="1" applyAlignment="1" applyProtection="1">
      <alignment horizontal="center" vertical="center" wrapText="1"/>
      <protection locked="0"/>
    </xf>
    <xf numFmtId="16" fontId="1" fillId="26" borderId="76" xfId="17" applyNumberFormat="1" applyFont="1" applyFill="1" applyBorder="1" applyAlignment="1" applyProtection="1">
      <alignment horizontal="center" vertical="center" wrapText="1"/>
      <protection locked="0"/>
    </xf>
    <xf numFmtId="16" fontId="1" fillId="26" borderId="32" xfId="17" applyNumberFormat="1" applyFont="1" applyFill="1" applyBorder="1" applyAlignment="1" applyProtection="1">
      <alignment horizontal="center" vertical="center" wrapText="1"/>
      <protection locked="0"/>
    </xf>
    <xf numFmtId="16" fontId="1" fillId="26" borderId="33" xfId="17" applyNumberFormat="1" applyFont="1" applyFill="1" applyBorder="1" applyAlignment="1" applyProtection="1">
      <alignment horizontal="center" vertical="center" wrapText="1"/>
      <protection locked="0"/>
    </xf>
    <xf numFmtId="0" fontId="15" fillId="26" borderId="0" xfId="0" applyNumberFormat="1" applyFont="1" applyFill="1" applyBorder="1" applyAlignment="1" applyProtection="1">
      <alignment horizontal="center" vertical="center" wrapText="1"/>
    </xf>
    <xf numFmtId="0" fontId="38" fillId="28" borderId="37" xfId="0" applyNumberFormat="1" applyFont="1" applyFill="1" applyBorder="1" applyAlignment="1" applyProtection="1">
      <alignment horizontal="center" vertical="center"/>
    </xf>
    <xf numFmtId="0" fontId="21" fillId="25" borderId="37" xfId="0" applyNumberFormat="1" applyFont="1" applyFill="1" applyBorder="1" applyAlignment="1" applyProtection="1">
      <alignment horizontal="center" vertical="center"/>
    </xf>
    <xf numFmtId="0" fontId="15" fillId="27" borderId="88" xfId="0" applyNumberFormat="1" applyFont="1" applyFill="1" applyBorder="1" applyAlignment="1" applyProtection="1">
      <alignment horizontal="center" vertical="center"/>
    </xf>
    <xf numFmtId="0" fontId="15" fillId="27" borderId="74" xfId="0" applyNumberFormat="1" applyFont="1" applyFill="1" applyBorder="1" applyAlignment="1" applyProtection="1">
      <alignment horizontal="center" vertical="center"/>
    </xf>
    <xf numFmtId="0" fontId="15" fillId="27" borderId="89" xfId="0" applyNumberFormat="1" applyFont="1" applyFill="1" applyBorder="1" applyAlignment="1" applyProtection="1">
      <alignment horizontal="center" vertical="center"/>
    </xf>
    <xf numFmtId="0" fontId="1" fillId="25" borderId="82"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84" xfId="0" applyNumberFormat="1" applyFont="1" applyFill="1" applyBorder="1" applyAlignment="1" applyProtection="1">
      <alignment horizontal="center" vertical="top" wrapText="1"/>
      <protection locked="0"/>
    </xf>
    <xf numFmtId="0" fontId="8" fillId="12" borderId="88" xfId="0" applyNumberFormat="1" applyFont="1" applyFill="1" applyBorder="1" applyAlignment="1" applyProtection="1">
      <alignment horizontal="center" vertical="center" wrapText="1"/>
    </xf>
    <xf numFmtId="0" fontId="8" fillId="12" borderId="89" xfId="0" applyNumberFormat="1" applyFont="1" applyFill="1" applyBorder="1" applyAlignment="1" applyProtection="1">
      <alignment horizontal="center" vertical="center" wrapText="1"/>
    </xf>
    <xf numFmtId="0" fontId="25" fillId="30" borderId="63"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8" fillId="12" borderId="0" xfId="0" applyNumberFormat="1" applyFont="1" applyFill="1" applyBorder="1" applyAlignment="1" applyProtection="1">
      <alignment horizontal="center" vertical="center" wrapText="1"/>
    </xf>
    <xf numFmtId="0" fontId="17" fillId="15" borderId="63" xfId="0" applyNumberFormat="1" applyFont="1" applyFill="1" applyBorder="1" applyAlignment="1" applyProtection="1">
      <alignment horizontal="center" vertical="center" wrapText="1"/>
    </xf>
    <xf numFmtId="0" fontId="17" fillId="15" borderId="65" xfId="0" applyNumberFormat="1" applyFont="1" applyFill="1" applyBorder="1" applyAlignment="1" applyProtection="1">
      <alignment horizontal="center" vertical="center" wrapText="1"/>
    </xf>
    <xf numFmtId="0" fontId="15" fillId="15" borderId="43" xfId="0" applyNumberFormat="1" applyFont="1" applyFill="1" applyBorder="1" applyAlignment="1" applyProtection="1">
      <alignment horizontal="center" vertical="center" wrapText="1"/>
    </xf>
    <xf numFmtId="0" fontId="15" fillId="15" borderId="50" xfId="0" applyNumberFormat="1" applyFont="1" applyFill="1" applyBorder="1" applyAlignment="1" applyProtection="1">
      <alignment horizontal="center" vertical="center" wrapText="1"/>
    </xf>
    <xf numFmtId="0" fontId="15" fillId="27" borderId="37" xfId="0" applyNumberFormat="1" applyFont="1" applyFill="1" applyBorder="1" applyAlignment="1" applyProtection="1">
      <alignment horizontal="center" vertical="center"/>
    </xf>
    <xf numFmtId="0" fontId="1" fillId="12" borderId="37" xfId="0" applyNumberFormat="1" applyFont="1" applyFill="1" applyBorder="1" applyAlignment="1" applyProtection="1">
      <alignment horizontal="center" vertical="center"/>
    </xf>
    <xf numFmtId="0" fontId="15" fillId="15" borderId="8" xfId="17" applyNumberFormat="1" applyFont="1" applyFill="1" applyBorder="1" applyAlignment="1" applyProtection="1">
      <alignment horizontal="center" vertical="center"/>
      <protection locked="0"/>
    </xf>
    <xf numFmtId="0" fontId="28" fillId="26" borderId="62" xfId="17" applyNumberFormat="1" applyFont="1" applyFill="1" applyBorder="1" applyAlignment="1" applyProtection="1">
      <alignment horizontal="center" vertical="center"/>
      <protection locked="0"/>
    </xf>
    <xf numFmtId="0" fontId="28" fillId="26" borderId="7" xfId="17" applyNumberFormat="1" applyFont="1" applyFill="1" applyBorder="1" applyAlignment="1" applyProtection="1">
      <alignment horizontal="center" vertical="center"/>
      <protection locked="0"/>
    </xf>
    <xf numFmtId="0" fontId="28" fillId="26" borderId="52" xfId="17" applyNumberFormat="1" applyFont="1" applyFill="1" applyBorder="1" applyAlignment="1" applyProtection="1">
      <alignment horizontal="center" vertical="center"/>
      <protection locked="0"/>
    </xf>
    <xf numFmtId="0" fontId="15" fillId="20" borderId="63" xfId="0" applyNumberFormat="1" applyFont="1" applyFill="1" applyBorder="1" applyAlignment="1" applyProtection="1">
      <alignment horizontal="center" vertical="center" wrapText="1"/>
    </xf>
    <xf numFmtId="0" fontId="15" fillId="26" borderId="19" xfId="17" applyNumberFormat="1" applyFont="1" applyFill="1" applyBorder="1" applyAlignment="1" applyProtection="1">
      <alignment horizontal="center" vertical="center"/>
      <protection locked="0"/>
    </xf>
    <xf numFmtId="0" fontId="15" fillId="26" borderId="50" xfId="17" applyNumberFormat="1" applyFont="1" applyFill="1" applyBorder="1" applyAlignment="1" applyProtection="1">
      <alignment horizontal="center" vertical="center"/>
      <protection locked="0"/>
    </xf>
    <xf numFmtId="0" fontId="15" fillId="20" borderId="38" xfId="0" applyNumberFormat="1" applyFont="1" applyFill="1" applyBorder="1" applyAlignment="1" applyProtection="1">
      <alignment horizontal="center" vertical="center" wrapText="1"/>
    </xf>
    <xf numFmtId="0" fontId="15" fillId="20" borderId="0" xfId="0" applyNumberFormat="1" applyFont="1" applyFill="1" applyBorder="1" applyAlignment="1" applyProtection="1">
      <alignment horizontal="center" vertical="center" wrapText="1"/>
    </xf>
    <xf numFmtId="0" fontId="15" fillId="20" borderId="39" xfId="0" applyNumberFormat="1" applyFont="1" applyFill="1" applyBorder="1" applyAlignment="1" applyProtection="1">
      <alignment horizontal="center" vertical="center" wrapText="1"/>
    </xf>
    <xf numFmtId="0" fontId="15" fillId="20" borderId="98" xfId="0" applyNumberFormat="1" applyFont="1" applyFill="1" applyBorder="1" applyAlignment="1" applyProtection="1">
      <alignment horizontal="center" vertical="center"/>
      <protection locked="0"/>
    </xf>
    <xf numFmtId="0" fontId="15" fillId="20" borderId="100" xfId="0" applyNumberFormat="1" applyFont="1" applyFill="1" applyBorder="1" applyAlignment="1" applyProtection="1">
      <alignment horizontal="center" vertical="center"/>
      <protection locked="0"/>
    </xf>
    <xf numFmtId="0" fontId="25" fillId="20" borderId="40" xfId="0" applyNumberFormat="1" applyFont="1" applyFill="1" applyBorder="1" applyAlignment="1" applyProtection="1">
      <alignment horizontal="center" vertical="center" wrapText="1"/>
    </xf>
    <xf numFmtId="0" fontId="25" fillId="20" borderId="42" xfId="0" applyNumberFormat="1" applyFont="1" applyFill="1" applyBorder="1" applyAlignment="1" applyProtection="1">
      <alignment horizontal="center" vertical="center" wrapText="1"/>
    </xf>
    <xf numFmtId="0" fontId="15" fillId="20" borderId="40" xfId="0" applyNumberFormat="1" applyFont="1" applyFill="1" applyBorder="1" applyAlignment="1" applyProtection="1">
      <alignment horizontal="center" vertical="center" wrapText="1"/>
    </xf>
    <xf numFmtId="0" fontId="15" fillId="20" borderId="41" xfId="0" applyNumberFormat="1" applyFont="1" applyFill="1" applyBorder="1" applyAlignment="1" applyProtection="1">
      <alignment horizontal="center" vertical="center" wrapText="1"/>
    </xf>
    <xf numFmtId="0" fontId="15" fillId="20" borderId="42" xfId="0" applyNumberFormat="1" applyFont="1" applyFill="1" applyBorder="1" applyAlignment="1" applyProtection="1">
      <alignment horizontal="center" vertical="center" wrapText="1"/>
    </xf>
    <xf numFmtId="14" fontId="9" fillId="26" borderId="63" xfId="17" applyNumberFormat="1" applyFont="1" applyFill="1" applyBorder="1" applyAlignment="1" applyProtection="1">
      <alignment horizontal="center" vertical="center"/>
      <protection locked="0"/>
    </xf>
    <xf numFmtId="9" fontId="8" fillId="12" borderId="0" xfId="21" applyNumberFormat="1" applyFont="1" applyFill="1" applyBorder="1" applyAlignment="1" applyProtection="1">
      <alignment horizontal="center" vertical="center"/>
    </xf>
    <xf numFmtId="9" fontId="8" fillId="12" borderId="47" xfId="21" applyNumberFormat="1" applyFont="1" applyFill="1" applyBorder="1" applyAlignment="1" applyProtection="1">
      <alignment horizontal="center" vertical="center"/>
    </xf>
    <xf numFmtId="0" fontId="10" fillId="12" borderId="63" xfId="0" applyNumberFormat="1" applyFont="1" applyFill="1" applyBorder="1" applyAlignment="1" applyProtection="1">
      <alignment horizontal="center" vertical="center" wrapText="1"/>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0" fillId="12" borderId="80" xfId="0" applyNumberFormat="1" applyFont="1" applyFill="1" applyBorder="1" applyAlignment="1" applyProtection="1">
      <alignment horizontal="center" vertical="center" wrapText="1"/>
    </xf>
    <xf numFmtId="0" fontId="1" fillId="26" borderId="0" xfId="17" applyNumberFormat="1" applyFont="1" applyFill="1" applyBorder="1" applyAlignment="1" applyProtection="1">
      <alignment horizontal="center" vertical="center"/>
      <protection locked="0"/>
    </xf>
    <xf numFmtId="0" fontId="1" fillId="26" borderId="84"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xf>
    <xf numFmtId="0" fontId="15" fillId="15" borderId="63" xfId="17" applyNumberFormat="1" applyFont="1" applyFill="1" applyBorder="1" applyAlignment="1" applyProtection="1">
      <alignment horizontal="center" vertical="center"/>
      <protection locked="0"/>
    </xf>
    <xf numFmtId="0" fontId="25" fillId="30" borderId="37" xfId="0" applyNumberFormat="1" applyFont="1" applyFill="1" applyBorder="1" applyAlignment="1" applyProtection="1">
      <alignment horizontal="center" vertical="center" wrapText="1"/>
    </xf>
    <xf numFmtId="0" fontId="8" fillId="12" borderId="57" xfId="0" applyNumberFormat="1" applyFont="1" applyFill="1" applyBorder="1" applyAlignment="1" applyProtection="1">
      <alignment horizontal="center" vertical="center" wrapText="1"/>
    </xf>
    <xf numFmtId="0" fontId="8" fillId="12" borderId="79" xfId="0" applyNumberFormat="1" applyFont="1" applyFill="1" applyBorder="1" applyAlignment="1" applyProtection="1">
      <alignment horizontal="center" vertical="center" wrapText="1"/>
    </xf>
    <xf numFmtId="0" fontId="1" fillId="12" borderId="35" xfId="0" applyNumberFormat="1" applyFont="1" applyFill="1" applyBorder="1" applyAlignment="1" applyProtection="1">
      <alignment horizontal="center"/>
    </xf>
    <xf numFmtId="0" fontId="1" fillId="12" borderId="0" xfId="0" applyNumberFormat="1" applyFont="1" applyFill="1" applyAlignment="1" applyProtection="1">
      <alignment horizontal="center"/>
    </xf>
    <xf numFmtId="0" fontId="1" fillId="12" borderId="74" xfId="0" applyNumberFormat="1" applyFont="1" applyFill="1" applyBorder="1" applyAlignment="1" applyProtection="1">
      <alignment horizontal="center"/>
    </xf>
    <xf numFmtId="0" fontId="8" fillId="12" borderId="74" xfId="0" applyNumberFormat="1" applyFont="1" applyFill="1" applyBorder="1" applyAlignment="1" applyProtection="1">
      <alignment horizontal="center" vertical="center"/>
    </xf>
    <xf numFmtId="0" fontId="8" fillId="12" borderId="74" xfId="0" applyNumberFormat="1" applyFont="1" applyFill="1" applyBorder="1" applyAlignment="1" applyProtection="1">
      <alignment horizontal="center" vertical="center" wrapText="1"/>
    </xf>
    <xf numFmtId="0" fontId="15" fillId="27" borderId="19" xfId="0" applyNumberFormat="1" applyFont="1" applyFill="1" applyBorder="1" applyAlignment="1" applyProtection="1">
      <alignment horizontal="center"/>
    </xf>
    <xf numFmtId="0" fontId="15" fillId="27" borderId="50" xfId="0" applyNumberFormat="1" applyFont="1" applyFill="1" applyBorder="1" applyAlignment="1" applyProtection="1">
      <alignment horizontal="center"/>
    </xf>
    <xf numFmtId="0" fontId="15" fillId="27" borderId="20" xfId="0" applyNumberFormat="1" applyFont="1" applyFill="1" applyBorder="1" applyAlignment="1" applyProtection="1">
      <alignment horizontal="center"/>
    </xf>
    <xf numFmtId="0" fontId="15" fillId="27" borderId="0" xfId="0" applyNumberFormat="1" applyFont="1" applyFill="1" applyBorder="1" applyAlignment="1" applyProtection="1">
      <alignment horizontal="center" vertical="center"/>
    </xf>
    <xf numFmtId="0" fontId="16" fillId="26" borderId="57" xfId="17" applyNumberFormat="1" applyFont="1" applyFill="1" applyBorder="1" applyAlignment="1" applyProtection="1">
      <alignment horizontal="center" vertical="center"/>
      <protection locked="0"/>
    </xf>
    <xf numFmtId="0" fontId="16" fillId="26" borderId="47" xfId="17" applyNumberFormat="1" applyFont="1" applyFill="1" applyBorder="1" applyAlignment="1" applyProtection="1">
      <alignment horizontal="center" vertical="center"/>
      <protection locked="0"/>
    </xf>
    <xf numFmtId="0" fontId="16" fillId="26" borderId="0" xfId="17" applyNumberFormat="1" applyFont="1" applyFill="1" applyBorder="1" applyAlignment="1" applyProtection="1">
      <alignment horizontal="center" vertical="center"/>
      <protection locked="0"/>
    </xf>
    <xf numFmtId="0" fontId="25" fillId="27" borderId="31" xfId="0" applyNumberFormat="1" applyFont="1" applyFill="1" applyBorder="1" applyAlignment="1" applyProtection="1">
      <alignment horizontal="center" vertical="center" wrapText="1"/>
    </xf>
    <xf numFmtId="0" fontId="25" fillId="27" borderId="33" xfId="0" applyNumberFormat="1" applyFont="1" applyFill="1" applyBorder="1" applyAlignment="1" applyProtection="1">
      <alignment horizontal="center" vertical="center" wrapText="1"/>
    </xf>
    <xf numFmtId="9" fontId="8" fillId="27" borderId="63" xfId="0" applyNumberFormat="1" applyFont="1" applyFill="1" applyBorder="1" applyAlignment="1" applyProtection="1">
      <alignment horizontal="center" vertical="center"/>
    </xf>
    <xf numFmtId="0" fontId="8" fillId="27" borderId="63" xfId="0" applyNumberFormat="1" applyFont="1" applyFill="1" applyBorder="1" applyAlignment="1" applyProtection="1">
      <alignment horizontal="center" vertical="center"/>
    </xf>
    <xf numFmtId="9" fontId="15" fillId="21" borderId="40" xfId="21" applyNumberFormat="1" applyFont="1" applyFill="1" applyBorder="1" applyAlignment="1" applyProtection="1">
      <alignment horizontal="center" vertical="center"/>
    </xf>
    <xf numFmtId="9" fontId="15" fillId="21" borderId="42" xfId="21" applyNumberFormat="1" applyFont="1" applyFill="1" applyBorder="1" applyAlignment="1" applyProtection="1">
      <alignment horizontal="center" vertical="center"/>
    </xf>
    <xf numFmtId="0" fontId="1" fillId="12" borderId="3" xfId="0" applyNumberFormat="1" applyFont="1" applyFill="1" applyBorder="1" applyAlignment="1" applyProtection="1">
      <alignment horizontal="right" vertical="center"/>
    </xf>
    <xf numFmtId="0" fontId="15" fillId="19" borderId="16" xfId="0" applyNumberFormat="1" applyFont="1" applyFill="1" applyBorder="1" applyAlignment="1" applyProtection="1">
      <alignment horizontal="right" vertical="center"/>
    </xf>
    <xf numFmtId="0" fontId="15" fillId="19" borderId="51" xfId="0" applyNumberFormat="1" applyFont="1" applyFill="1" applyBorder="1" applyAlignment="1" applyProtection="1">
      <alignment horizontal="right" vertical="center"/>
    </xf>
    <xf numFmtId="0" fontId="15" fillId="15" borderId="37" xfId="0" applyNumberFormat="1" applyFont="1" applyFill="1" applyBorder="1" applyAlignment="1" applyProtection="1">
      <alignment horizontal="center" vertical="center"/>
    </xf>
    <xf numFmtId="0" fontId="32" fillId="27" borderId="19" xfId="0" applyNumberFormat="1" applyFont="1" applyFill="1" applyBorder="1" applyAlignment="1" applyProtection="1">
      <alignment horizontal="center" vertical="center"/>
    </xf>
    <xf numFmtId="0" fontId="32" fillId="27" borderId="50" xfId="0" applyNumberFormat="1" applyFont="1" applyFill="1" applyBorder="1" applyAlignment="1" applyProtection="1">
      <alignment horizontal="center" vertical="center"/>
    </xf>
    <xf numFmtId="0" fontId="32" fillId="27" borderId="85" xfId="0" applyNumberFormat="1" applyFont="1" applyFill="1" applyBorder="1" applyAlignment="1" applyProtection="1">
      <alignment horizontal="center" vertical="center"/>
    </xf>
    <xf numFmtId="0" fontId="8" fillId="12" borderId="37" xfId="0" applyNumberFormat="1" applyFont="1" applyFill="1" applyBorder="1" applyAlignment="1" applyProtection="1">
      <alignment horizontal="center" vertical="center" wrapText="1"/>
    </xf>
    <xf numFmtId="0" fontId="8" fillId="12" borderId="31" xfId="0" applyNumberFormat="1" applyFont="1" applyFill="1" applyBorder="1" applyAlignment="1" applyProtection="1">
      <alignment horizontal="center" vertical="center" wrapText="1"/>
    </xf>
    <xf numFmtId="0" fontId="8" fillId="12" borderId="44"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0" fontId="10" fillId="12" borderId="65" xfId="0" applyNumberFormat="1" applyFont="1" applyFill="1" applyBorder="1" applyAlignment="1" applyProtection="1">
      <alignment horizontal="center" vertical="center" wrapText="1"/>
    </xf>
    <xf numFmtId="0" fontId="10" fillId="12" borderId="64" xfId="0" applyNumberFormat="1" applyFont="1" applyFill="1" applyBorder="1" applyAlignment="1" applyProtection="1">
      <alignment horizontal="center" vertical="center" wrapText="1"/>
    </xf>
    <xf numFmtId="0" fontId="10" fillId="12" borderId="66" xfId="0" applyNumberFormat="1" applyFont="1" applyFill="1" applyBorder="1" applyAlignment="1" applyProtection="1">
      <alignment horizontal="center" vertical="center" wrapText="1"/>
    </xf>
    <xf numFmtId="0" fontId="31" fillId="27" borderId="31" xfId="0" applyNumberFormat="1" applyFont="1" applyFill="1" applyBorder="1" applyAlignment="1" applyProtection="1">
      <alignment horizontal="center" vertical="center" wrapText="1"/>
    </xf>
    <xf numFmtId="0" fontId="31" fillId="27" borderId="33" xfId="0" applyNumberFormat="1" applyFont="1" applyFill="1" applyBorder="1" applyAlignment="1" applyProtection="1">
      <alignment horizontal="center" vertical="center" wrapText="1"/>
    </xf>
    <xf numFmtId="0" fontId="32" fillId="27" borderId="15" xfId="0" applyNumberFormat="1" applyFont="1" applyFill="1" applyBorder="1" applyAlignment="1" applyProtection="1">
      <alignment horizontal="center" vertical="center"/>
    </xf>
    <xf numFmtId="0" fontId="32" fillId="27" borderId="7" xfId="0" applyNumberFormat="1" applyFont="1" applyFill="1" applyBorder="1" applyAlignment="1" applyProtection="1">
      <alignment horizontal="center" vertical="center"/>
    </xf>
    <xf numFmtId="0" fontId="32" fillId="27" borderId="52" xfId="0" applyNumberFormat="1" applyFont="1" applyFill="1" applyBorder="1" applyAlignment="1" applyProtection="1">
      <alignment horizontal="center" vertical="center"/>
    </xf>
    <xf numFmtId="0" fontId="15" fillId="27" borderId="86" xfId="0" applyNumberFormat="1" applyFont="1" applyFill="1" applyBorder="1" applyAlignment="1" applyProtection="1">
      <alignment horizontal="center" vertical="center"/>
    </xf>
    <xf numFmtId="0" fontId="15" fillId="27" borderId="57" xfId="0" applyNumberFormat="1" applyFont="1" applyFill="1" applyBorder="1" applyAlignment="1" applyProtection="1">
      <alignment horizontal="center" vertical="center"/>
    </xf>
    <xf numFmtId="0" fontId="15" fillId="27" borderId="78" xfId="0" applyNumberFormat="1" applyFont="1" applyFill="1" applyBorder="1" applyAlignment="1" applyProtection="1">
      <alignment horizontal="center" vertical="center"/>
    </xf>
    <xf numFmtId="0" fontId="17" fillId="15" borderId="15" xfId="0" applyNumberFormat="1" applyFont="1" applyFill="1" applyBorder="1" applyAlignment="1" applyProtection="1">
      <alignment horizontal="center" vertical="center" wrapText="1"/>
    </xf>
    <xf numFmtId="0" fontId="17" fillId="15" borderId="7" xfId="0" applyNumberFormat="1" applyFont="1" applyFill="1" applyBorder="1" applyAlignment="1" applyProtection="1">
      <alignment horizontal="center" vertical="center" wrapText="1"/>
    </xf>
    <xf numFmtId="0" fontId="15" fillId="15" borderId="35" xfId="0" applyNumberFormat="1" applyFont="1" applyFill="1" applyBorder="1" applyAlignment="1" applyProtection="1">
      <alignment horizontal="center" vertical="center" wrapText="1"/>
    </xf>
    <xf numFmtId="0" fontId="15" fillId="15" borderId="73" xfId="0" applyNumberFormat="1" applyFont="1" applyFill="1" applyBorder="1" applyAlignment="1" applyProtection="1">
      <alignment horizontal="center" vertical="center" wrapText="1"/>
    </xf>
    <xf numFmtId="0" fontId="15" fillId="15" borderId="42"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horizontal="center" vertical="center" wrapText="1"/>
      <protection locked="0"/>
    </xf>
    <xf numFmtId="0" fontId="15" fillId="15" borderId="84" xfId="17"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1" fillId="12" borderId="82"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vertical="center"/>
    </xf>
    <xf numFmtId="0" fontId="17" fillId="15" borderId="37" xfId="0" applyNumberFormat="1" applyFont="1" applyFill="1" applyBorder="1" applyAlignment="1" applyProtection="1">
      <alignment horizontal="center" vertical="center" wrapText="1"/>
    </xf>
    <xf numFmtId="0" fontId="15" fillId="15" borderId="37" xfId="0" applyNumberFormat="1" applyFont="1" applyFill="1" applyBorder="1" applyAlignment="1" applyProtection="1">
      <alignment horizontal="center" vertical="center" wrapText="1"/>
    </xf>
    <xf numFmtId="0" fontId="15" fillId="15" borderId="74" xfId="0" applyNumberFormat="1" applyFont="1" applyFill="1" applyBorder="1" applyAlignment="1" applyProtection="1">
      <alignment horizontal="center" vertical="center" wrapText="1"/>
    </xf>
    <xf numFmtId="0" fontId="15" fillId="15" borderId="75" xfId="0" applyNumberFormat="1" applyFont="1" applyFill="1" applyBorder="1" applyAlignment="1" applyProtection="1">
      <alignment horizontal="center" vertical="center" wrapText="1"/>
    </xf>
    <xf numFmtId="0" fontId="1" fillId="0" borderId="15" xfId="0" applyNumberFormat="1" applyFont="1" applyFill="1" applyBorder="1" applyAlignment="1" applyProtection="1">
      <alignment horizontal="center" vertical="center"/>
      <protection locked="0"/>
    </xf>
    <xf numFmtId="0" fontId="1" fillId="0" borderId="7" xfId="0" applyNumberFormat="1" applyFont="1" applyFill="1" applyBorder="1" applyAlignment="1" applyProtection="1">
      <alignment horizontal="center" vertical="center"/>
      <protection locked="0"/>
    </xf>
    <xf numFmtId="9" fontId="15" fillId="20" borderId="20" xfId="0" applyNumberFormat="1" applyFont="1" applyFill="1" applyBorder="1" applyAlignment="1" applyProtection="1">
      <alignment horizontal="center" vertical="center"/>
    </xf>
    <xf numFmtId="9" fontId="15" fillId="20" borderId="49" xfId="0" applyNumberFormat="1" applyFont="1" applyFill="1" applyBorder="1" applyAlignment="1" applyProtection="1">
      <alignment horizontal="center" vertical="center"/>
    </xf>
    <xf numFmtId="0" fontId="1" fillId="12" borderId="50" xfId="0" applyNumberFormat="1" applyFont="1" applyFill="1" applyBorder="1" applyAlignment="1" applyProtection="1">
      <alignment horizontal="center"/>
    </xf>
    <xf numFmtId="0" fontId="1" fillId="12" borderId="0" xfId="0" applyNumberFormat="1" applyFont="1" applyFill="1" applyBorder="1" applyAlignment="1" applyProtection="1">
      <alignment horizontal="center"/>
    </xf>
    <xf numFmtId="0" fontId="1" fillId="24" borderId="111" xfId="0" applyNumberFormat="1" applyFont="1" applyFill="1" applyBorder="1" applyAlignment="1" applyProtection="1">
      <alignment horizontal="center"/>
      <protection locked="0"/>
    </xf>
    <xf numFmtId="0" fontId="1" fillId="24" borderId="112" xfId="0" applyNumberFormat="1" applyFont="1" applyFill="1" applyBorder="1" applyAlignment="1" applyProtection="1">
      <alignment horizontal="center"/>
      <protection locked="0"/>
    </xf>
    <xf numFmtId="0" fontId="1" fillId="24" borderId="107" xfId="0" applyNumberFormat="1" applyFont="1" applyFill="1" applyBorder="1" applyAlignment="1" applyProtection="1">
      <alignment horizontal="center"/>
      <protection locked="0"/>
    </xf>
    <xf numFmtId="0" fontId="1" fillId="24" borderId="36" xfId="0" applyNumberFormat="1" applyFont="1" applyFill="1" applyBorder="1" applyAlignment="1" applyProtection="1">
      <alignment horizontal="center"/>
      <protection locked="0"/>
    </xf>
    <xf numFmtId="0" fontId="1" fillId="24" borderId="113" xfId="0" applyNumberFormat="1" applyFont="1" applyFill="1" applyBorder="1" applyAlignment="1" applyProtection="1">
      <alignment horizontal="center"/>
      <protection locked="0"/>
    </xf>
    <xf numFmtId="0" fontId="1" fillId="24" borderId="114" xfId="0" applyNumberFormat="1" applyFont="1" applyFill="1" applyBorder="1" applyAlignment="1" applyProtection="1">
      <alignment horizontal="center"/>
      <protection locked="0"/>
    </xf>
    <xf numFmtId="0" fontId="15" fillId="15" borderId="98" xfId="0" applyNumberFormat="1" applyFont="1" applyFill="1" applyBorder="1" applyAlignment="1" applyProtection="1">
      <alignment horizontal="center" vertical="center"/>
      <protection locked="0"/>
    </xf>
    <xf numFmtId="0" fontId="15" fillId="15" borderId="100" xfId="0" applyNumberFormat="1" applyFont="1" applyFill="1" applyBorder="1" applyAlignment="1" applyProtection="1">
      <alignment horizontal="center" vertical="center"/>
      <protection locked="0"/>
    </xf>
    <xf numFmtId="0" fontId="7" fillId="12" borderId="95" xfId="0" applyNumberFormat="1" applyFont="1" applyFill="1" applyBorder="1" applyAlignment="1" applyProtection="1">
      <alignment horizontal="center" vertical="center"/>
      <protection locked="0"/>
    </xf>
    <xf numFmtId="0" fontId="7" fillId="12" borderId="96" xfId="0" applyNumberFormat="1" applyFont="1" applyFill="1" applyBorder="1" applyAlignment="1" applyProtection="1">
      <alignment horizontal="center" vertical="center"/>
      <protection locked="0"/>
    </xf>
    <xf numFmtId="0" fontId="7" fillId="12" borderId="97" xfId="0" applyNumberFormat="1" applyFont="1" applyFill="1" applyBorder="1" applyAlignment="1" applyProtection="1">
      <alignment horizontal="center" vertical="center"/>
      <protection locked="0"/>
    </xf>
    <xf numFmtId="0" fontId="7" fillId="12" borderId="101" xfId="0" applyNumberFormat="1" applyFont="1" applyFill="1" applyBorder="1" applyAlignment="1" applyProtection="1">
      <alignment horizontal="center" vertical="center"/>
      <protection locked="0"/>
    </xf>
    <xf numFmtId="0" fontId="7" fillId="12" borderId="90" xfId="0" applyNumberFormat="1" applyFont="1" applyFill="1" applyBorder="1" applyAlignment="1" applyProtection="1">
      <alignment horizontal="center" vertical="center"/>
      <protection locked="0"/>
    </xf>
    <xf numFmtId="0" fontId="7" fillId="12" borderId="93" xfId="0" applyNumberFormat="1" applyFont="1" applyFill="1" applyBorder="1" applyAlignment="1" applyProtection="1">
      <alignment horizontal="center" vertical="center"/>
      <protection locked="0"/>
    </xf>
    <xf numFmtId="0" fontId="18" fillId="15" borderId="108" xfId="0" applyNumberFormat="1" applyFont="1" applyFill="1" applyBorder="1" applyAlignment="1" applyProtection="1">
      <alignment horizontal="center" vertical="center"/>
      <protection locked="0"/>
    </xf>
    <xf numFmtId="0" fontId="18" fillId="15" borderId="109" xfId="0" applyNumberFormat="1" applyFont="1" applyFill="1" applyBorder="1" applyAlignment="1" applyProtection="1">
      <alignment horizontal="center" vertical="center"/>
      <protection locked="0"/>
    </xf>
    <xf numFmtId="0" fontId="18" fillId="15" borderId="110" xfId="0" applyNumberFormat="1" applyFont="1" applyFill="1" applyBorder="1" applyAlignment="1" applyProtection="1">
      <alignment horizontal="center" vertical="center"/>
      <protection locked="0"/>
    </xf>
    <xf numFmtId="0" fontId="1" fillId="12" borderId="6" xfId="0" applyNumberFormat="1" applyFont="1" applyFill="1" applyBorder="1" applyAlignment="1" applyProtection="1">
      <alignment horizontal="center"/>
    </xf>
    <xf numFmtId="0" fontId="15" fillId="0" borderId="106" xfId="0" applyNumberFormat="1" applyFont="1" applyFill="1" applyBorder="1" applyAlignment="1" applyProtection="1">
      <alignment horizontal="center" vertical="center"/>
      <protection locked="0"/>
    </xf>
  </cellXfs>
  <cellStyles count="28">
    <cellStyle name="Amarillo" xfId="1"/>
    <cellStyle name="cafe" xfId="2"/>
    <cellStyle name="cf1" xfId="3"/>
    <cellStyle name="cf2" xfId="4"/>
    <cellStyle name="cf3" xfId="5"/>
    <cellStyle name="cf4" xfId="6"/>
    <cellStyle name="cf5" xfId="7"/>
    <cellStyle name="cf6" xfId="8"/>
    <cellStyle name="cf7" xfId="9"/>
    <cellStyle name="Hipervínculo" xfId="27" builtinId="8"/>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4">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alignment horizontal="left" vertical="bottom" textRotation="0" wrapText="0" indent="0" justifyLastLine="0" shrinkToFit="0" readingOrder="0"/>
    </dxf>
    <dxf>
      <alignment horizontal="left" vertical="bottom" textRotation="0" wrapText="0" indent="0" justifyLastLine="0" shrinkToFit="0" readingOrder="0"/>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325437</xdr:colOff>
      <xdr:row>0</xdr:row>
      <xdr:rowOff>47625</xdr:rowOff>
    </xdr:from>
    <xdr:to>
      <xdr:col>1</xdr:col>
      <xdr:colOff>642937</xdr:colOff>
      <xdr:row>3</xdr:row>
      <xdr:rowOff>178593</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47625"/>
          <a:ext cx="829469" cy="726281"/>
        </a:xfrm>
        <a:prstGeom prst="rect">
          <a:avLst/>
        </a:prstGeom>
      </xdr:spPr>
    </xdr:pic>
    <xdr:clientData/>
  </xdr:twoCellAnchor>
  <xdr:twoCellAnchor editAs="oneCell">
    <xdr:from>
      <xdr:col>8</xdr:col>
      <xdr:colOff>104775</xdr:colOff>
      <xdr:row>0</xdr:row>
      <xdr:rowOff>161925</xdr:rowOff>
    </xdr:from>
    <xdr:to>
      <xdr:col>8</xdr:col>
      <xdr:colOff>1530985</xdr:colOff>
      <xdr:row>3</xdr:row>
      <xdr:rowOff>85725</xdr:rowOff>
    </xdr:to>
    <xdr:pic>
      <xdr:nvPicPr>
        <xdr:cNvPr id="4" name="Imagen 3"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96400" y="161925"/>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337343</xdr:colOff>
      <xdr:row>0</xdr:row>
      <xdr:rowOff>30162</xdr:rowOff>
    </xdr:from>
    <xdr:to>
      <xdr:col>1</xdr:col>
      <xdr:colOff>690561</xdr:colOff>
      <xdr:row>3</xdr:row>
      <xdr:rowOff>178592</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7343" y="30162"/>
          <a:ext cx="769937" cy="743743"/>
        </a:xfrm>
        <a:prstGeom prst="rect">
          <a:avLst/>
        </a:prstGeom>
      </xdr:spPr>
    </xdr:pic>
    <xdr:clientData/>
  </xdr:twoCellAnchor>
  <xdr:twoCellAnchor editAs="oneCell">
    <xdr:from>
      <xdr:col>9</xdr:col>
      <xdr:colOff>353786</xdr:colOff>
      <xdr:row>0</xdr:row>
      <xdr:rowOff>136071</xdr:rowOff>
    </xdr:from>
    <xdr:to>
      <xdr:col>10</xdr:col>
      <xdr:colOff>650603</xdr:colOff>
      <xdr:row>3</xdr:row>
      <xdr:rowOff>51707</xdr:rowOff>
    </xdr:to>
    <xdr:pic>
      <xdr:nvPicPr>
        <xdr:cNvPr id="4" name="Imagen 3"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994572" y="136071"/>
          <a:ext cx="1426210" cy="514350"/>
        </a:xfrm>
        <a:prstGeom prst="rect">
          <a:avLst/>
        </a:prstGeom>
        <a:noFill/>
        <a:ln>
          <a:noFill/>
        </a:ln>
      </xdr:spPr>
    </xdr:pic>
    <xdr:clientData/>
  </xdr:twoCellAnchor>
</xdr:wsDr>
</file>

<file path=xl/tables/table1.xml><?xml version="1.0" encoding="utf-8"?>
<table xmlns="http://schemas.openxmlformats.org/spreadsheetml/2006/main" id="1" name="Tabla1" displayName="Tabla1" ref="A2:A11" totalsRowShown="0" headerRowBorderDxfId="33" tableBorderDxfId="32" totalsRowBorderDxfId="31">
  <autoFilter ref="A2:A11"/>
  <tableColumns count="1">
    <tableColumn id="1" name="EMPLEO NIVEL ASISTENCIAL"/>
  </tableColumns>
  <tableStyleInfo name="TableStyleLight8" showFirstColumn="0" showLastColumn="0" showRowStripes="1" showColumnStripes="0"/>
</table>
</file>

<file path=xl/tables/table2.xml><?xml version="1.0" encoding="utf-8"?>
<table xmlns="http://schemas.openxmlformats.org/spreadsheetml/2006/main" id="7" name="Tabla7" displayName="Tabla7" ref="A13:A15" totalsRowShown="0" headerRowDxfId="30" headerRowBorderDxfId="29" tableBorderDxfId="28">
  <autoFilter ref="A13:A15"/>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69" totalsRowShown="0" headerRowDxfId="27" dataDxfId="26">
  <autoFilter ref="C2:C69"/>
  <tableColumns count="1">
    <tableColumn id="1" name="DEPENDENCIA" dataDxfId="25"/>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25" totalsRowShown="0" dataDxfId="24">
  <autoFilter ref="E2:E25"/>
  <tableColumns count="1">
    <tableColumn id="1" name="EMPLEO JEFE" dataDxfId="23"/>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17:A22" totalsRowShown="0">
  <autoFilter ref="A17:A22"/>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32" name="Tabla32" displayName="Tabla32" ref="A24:A26" totalsRowShown="0">
  <autoFilter ref="A24:A26"/>
  <tableColumns count="1">
    <tableColumn id="1" name="COMPETENCIA"/>
  </tableColumns>
  <tableStyleInfo name="TableStyleLight8" showFirstColumn="0" showLastColumn="0" showRowStripes="1" showColumnStripes="0"/>
</table>
</file>

<file path=xl/tables/table7.xml><?xml version="1.0" encoding="utf-8"?>
<table xmlns="http://schemas.openxmlformats.org/spreadsheetml/2006/main" id="54" name="Tabla3155" displayName="Tabla3155" ref="A30:A40" totalsRowShown="0">
  <autoFilter ref="A30:A40"/>
  <tableColumns count="1">
    <tableColumn id="1" name="COMPONENTE DE LA EVALUACIÓN"/>
  </tableColumns>
  <tableStyleInfo name="TableStyleLight8" showFirstColumn="0" showLastColumn="0" showRowStripes="1" showColumnStripes="0"/>
</table>
</file>

<file path=xl/tables/table8.xml><?xml version="1.0" encoding="utf-8"?>
<table xmlns="http://schemas.openxmlformats.org/spreadsheetml/2006/main" id="55" name="Tabla55" displayName="Tabla55" ref="A45:A57" totalsRowShown="0">
  <autoFilter ref="A45:A57"/>
  <tableColumns count="1">
    <tableColumn id="1" name="VALORACIÓN"/>
  </tableColumns>
  <tableStyleInfo name="TableStyleLight8" showFirstColumn="0" showLastColumn="0" showRowStripes="1" showColumnStripes="0"/>
</table>
</file>

<file path=xl/tables/table9.xml><?xml version="1.0" encoding="utf-8"?>
<table xmlns="http://schemas.openxmlformats.org/spreadsheetml/2006/main" id="56" name="Tabla56" displayName="Tabla56" ref="A59:A61" totalsRowShown="0">
  <autoFilter ref="A59:A61"/>
  <tableColumns count="1">
    <tableColumn id="1" name="Evidencia aportada por"/>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usco.edu.co/es/estudia-en-la-usco/programas-pregrado/facultad-de-ingenieria/tecnologia-en-obras-civiles/" TargetMode="External"/><Relationship Id="rId13" Type="http://schemas.openxmlformats.org/officeDocument/2006/relationships/table" Target="../tables/table4.xml"/><Relationship Id="rId18" Type="http://schemas.openxmlformats.org/officeDocument/2006/relationships/table" Target="../tables/table9.xml"/><Relationship Id="rId3" Type="http://schemas.openxmlformats.org/officeDocument/2006/relationships/hyperlink" Target="https://www.usco.edu.co/es/estudia-en-la-usco/programas-pregrado/facultad-de-ingenieria/ingenieria-agricola/" TargetMode="External"/><Relationship Id="rId7" Type="http://schemas.openxmlformats.org/officeDocument/2006/relationships/hyperlink" Target="https://www.usco.edu.co/es/estudia-en-la-usco/programas-pregrado/facultad-de-ingenieria/tecnologia-en-desarrollo-de-software/" TargetMode="External"/><Relationship Id="rId12" Type="http://schemas.openxmlformats.org/officeDocument/2006/relationships/table" Target="../tables/table3.xml"/><Relationship Id="rId17" Type="http://schemas.openxmlformats.org/officeDocument/2006/relationships/table" Target="../tables/table8.xml"/><Relationship Id="rId2" Type="http://schemas.openxmlformats.org/officeDocument/2006/relationships/hyperlink" Target="https://www.usco.edu.co/es/estudia-en-la-usco/programas-pregrado/facultad-de-ingenieria/ingenieria-de-petroleos/" TargetMode="External"/><Relationship Id="rId16" Type="http://schemas.openxmlformats.org/officeDocument/2006/relationships/table" Target="../tables/table7.xml"/><Relationship Id="rId1" Type="http://schemas.openxmlformats.org/officeDocument/2006/relationships/hyperlink" Target="https://www.usco.edu.co/es/estudia-en-la-usco/programas-pregrado/facultad-de-ingenieria/ingenieria-civil/" TargetMode="External"/><Relationship Id="rId6" Type="http://schemas.openxmlformats.org/officeDocument/2006/relationships/hyperlink" Target="https://www.usco.edu.co/es/estudia-en-la-usco/programas-pregrado/facultad-de-ingenieria/ingenieria-agroindustrial/" TargetMode="External"/><Relationship Id="rId11" Type="http://schemas.openxmlformats.org/officeDocument/2006/relationships/table" Target="../tables/table2.xml"/><Relationship Id="rId5" Type="http://schemas.openxmlformats.org/officeDocument/2006/relationships/hyperlink" Target="https://www.usco.edu.co/es/estudia-en-la-usco/programas-pregrado/facultad-de-ingenieria/ingenieria-de-software/" TargetMode="External"/><Relationship Id="rId15" Type="http://schemas.openxmlformats.org/officeDocument/2006/relationships/table" Target="../tables/table6.xml"/><Relationship Id="rId10" Type="http://schemas.openxmlformats.org/officeDocument/2006/relationships/table" Target="../tables/table1.xml"/><Relationship Id="rId4" Type="http://schemas.openxmlformats.org/officeDocument/2006/relationships/hyperlink" Target="https://www.usco.edu.co/es/estudia-en-la-usco/programas-pregrado/facultad-de-ingenieria/ingenieria-electronica/" TargetMode="External"/><Relationship Id="rId9" Type="http://schemas.openxmlformats.org/officeDocument/2006/relationships/printerSettings" Target="../printerSettings/printerSettings2.bin"/><Relationship Id="rId1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8"/>
  <sheetViews>
    <sheetView zoomScaleNormal="100" zoomScaleSheetLayoutView="100" workbookViewId="0">
      <selection activeCell="C3" sqref="C3"/>
    </sheetView>
  </sheetViews>
  <sheetFormatPr baseColWidth="10" defaultColWidth="10.85546875" defaultRowHeight="12.75"/>
  <cols>
    <col min="1" max="1" width="22.28515625" style="22" customWidth="1"/>
    <col min="2" max="2" width="47.7109375" style="22" customWidth="1"/>
    <col min="3" max="3" width="60.5703125" style="22"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87" t="s">
        <v>180</v>
      </c>
      <c r="B1" s="188"/>
      <c r="C1" s="188"/>
    </row>
    <row r="2" spans="1:8" ht="13.5" customHeight="1" thickBot="1">
      <c r="A2" s="92" t="s">
        <v>14</v>
      </c>
      <c r="B2" s="95" t="s">
        <v>17</v>
      </c>
      <c r="C2" s="93" t="s">
        <v>6</v>
      </c>
      <c r="D2" s="15"/>
    </row>
    <row r="3" spans="1:8" ht="108" customHeight="1" thickBot="1">
      <c r="A3" s="99" t="s">
        <v>182</v>
      </c>
      <c r="B3" s="98" t="s">
        <v>24</v>
      </c>
      <c r="C3" s="94" t="s">
        <v>187</v>
      </c>
      <c r="D3" s="16">
        <v>2</v>
      </c>
      <c r="E3" s="17" t="e">
        <f>IF(#REF!&gt;=3,#REF!,IF(#REF!=D3,3,IF(#REF!&gt;D3,3,#REF!)))</f>
        <v>#REF!</v>
      </c>
      <c r="F3" s="81">
        <f>SUM(D3:D3)</f>
        <v>2</v>
      </c>
      <c r="G3" s="18" t="e">
        <f>($F$3*E3)/5</f>
        <v>#REF!</v>
      </c>
      <c r="H3" s="88" t="e">
        <f>AVERAGE(G3:G3)</f>
        <v>#REF!</v>
      </c>
    </row>
    <row r="4" spans="1:8" ht="40.5" customHeight="1" thickBot="1">
      <c r="A4" s="107" t="s">
        <v>183</v>
      </c>
      <c r="B4" s="106" t="s">
        <v>25</v>
      </c>
      <c r="C4" s="100" t="s">
        <v>189</v>
      </c>
      <c r="D4" s="16">
        <v>2</v>
      </c>
      <c r="E4" s="17" t="e">
        <f>IF(#REF!&gt;=3,#REF!,IF(#REF!=D4,3,IF(#REF!&gt;D4,3,#REF!)))</f>
        <v>#REF!</v>
      </c>
      <c r="F4" s="86">
        <f>SUM(D4:D4)</f>
        <v>2</v>
      </c>
      <c r="G4" s="18" t="e">
        <f>($F$4*E4)/5</f>
        <v>#REF!</v>
      </c>
      <c r="H4" s="90" t="e">
        <f>AVERAGE(G4:G4)</f>
        <v>#REF!</v>
      </c>
    </row>
    <row r="5" spans="1:8" ht="74.25" customHeight="1" thickBot="1">
      <c r="A5" s="80" t="s">
        <v>184</v>
      </c>
      <c r="B5" s="89" t="s">
        <v>18</v>
      </c>
      <c r="C5" s="91" t="s">
        <v>190</v>
      </c>
      <c r="D5" s="19">
        <v>2</v>
      </c>
      <c r="E5" s="17" t="e">
        <f>IF(#REF!&gt;=3,#REF!,IF(#REF!=D5,3,IF(#REF!&gt;D5,3,#REF!)))</f>
        <v>#REF!</v>
      </c>
      <c r="F5" s="81">
        <f>SUM(D5:D5)</f>
        <v>2</v>
      </c>
      <c r="G5" s="18" t="e">
        <f>($F$5*E5)/5</f>
        <v>#REF!</v>
      </c>
      <c r="H5" s="88" t="e">
        <f>AVERAGE(G5:G5)</f>
        <v>#REF!</v>
      </c>
    </row>
    <row r="6" spans="1:8" ht="67.5" customHeight="1" thickTop="1" thickBot="1">
      <c r="A6" s="79" t="s">
        <v>185</v>
      </c>
      <c r="B6" s="83" t="s">
        <v>26</v>
      </c>
      <c r="C6" s="84" t="s">
        <v>191</v>
      </c>
      <c r="D6" s="19">
        <v>2</v>
      </c>
      <c r="E6" s="17" t="e">
        <f>IF(#REF!&gt;=3,#REF!,IF(#REF!=D6,3,IF(#REF!&gt;D6,3,#REF!)))</f>
        <v>#REF!</v>
      </c>
      <c r="F6" s="86">
        <f>SUM(D6:D6)</f>
        <v>2</v>
      </c>
      <c r="G6" s="18" t="e">
        <f>($F$6*E6)/5</f>
        <v>#REF!</v>
      </c>
      <c r="H6" s="90" t="e">
        <f>AVERAGE(G6:G6)</f>
        <v>#REF!</v>
      </c>
    </row>
    <row r="7" spans="1:8" ht="57" customHeight="1">
      <c r="A7" s="108" t="s">
        <v>186</v>
      </c>
      <c r="B7" s="87" t="s">
        <v>27</v>
      </c>
      <c r="C7" s="85" t="s">
        <v>192</v>
      </c>
      <c r="D7" s="19">
        <v>1</v>
      </c>
      <c r="E7" s="17" t="e">
        <f>IF(#REF!&gt;=3,#REF!,IF(#REF!=D7,3,IF(#REF!&gt;D7,3,#REF!)))</f>
        <v>#REF!</v>
      </c>
      <c r="F7" s="82">
        <f>SUM(D7:D7)</f>
        <v>1</v>
      </c>
      <c r="G7" s="18" t="e">
        <f>($F$7*E7)/5</f>
        <v>#REF!</v>
      </c>
      <c r="H7" s="90" t="e">
        <f>AVERAGE(G7:G7)</f>
        <v>#REF!</v>
      </c>
    </row>
    <row r="8" spans="1:8" ht="13.5" thickBot="1">
      <c r="A8" s="187" t="s">
        <v>188</v>
      </c>
      <c r="B8" s="188"/>
      <c r="C8" s="188"/>
      <c r="D8" s="188"/>
      <c r="E8" s="188"/>
      <c r="F8" s="188"/>
      <c r="G8" s="19"/>
      <c r="H8" s="17"/>
    </row>
    <row r="9" spans="1:8" ht="27.6" customHeight="1" thickBot="1">
      <c r="A9" s="92" t="s">
        <v>14</v>
      </c>
      <c r="B9" s="92" t="s">
        <v>17</v>
      </c>
      <c r="C9" s="191" t="s">
        <v>6</v>
      </c>
      <c r="D9" s="191"/>
      <c r="E9" s="189" t="s">
        <v>6</v>
      </c>
      <c r="F9" s="189"/>
      <c r="G9" s="19"/>
      <c r="H9" s="17"/>
    </row>
    <row r="10" spans="1:8" ht="102" customHeight="1" thickBot="1">
      <c r="A10" s="96" t="s">
        <v>155</v>
      </c>
      <c r="B10" s="83" t="s">
        <v>19</v>
      </c>
      <c r="C10" s="77" t="s">
        <v>193</v>
      </c>
      <c r="D10" s="19">
        <v>2</v>
      </c>
      <c r="E10" s="17" t="e">
        <f>IF(#REF!&gt;=3,#REF!,IF(#REF!=D10,3,IF(#REF!&gt;D10,3,#REF!)))</f>
        <v>#REF!</v>
      </c>
      <c r="F10" s="82">
        <f>SUM(D10:D10)</f>
        <v>2</v>
      </c>
      <c r="G10" s="18" t="e">
        <f>($F$10*E10)/5</f>
        <v>#REF!</v>
      </c>
      <c r="H10" s="90" t="e">
        <f>AVERAGE(G10:G10)</f>
        <v>#REF!</v>
      </c>
    </row>
    <row r="11" spans="1:8" ht="120.75" customHeight="1" thickBot="1">
      <c r="A11" s="105" t="s">
        <v>156</v>
      </c>
      <c r="B11" s="97" t="s">
        <v>22</v>
      </c>
      <c r="C11" s="85" t="s">
        <v>194</v>
      </c>
      <c r="D11" s="19">
        <v>1</v>
      </c>
      <c r="E11" s="17" t="e">
        <f>IF(#REF!&gt;=3,#REF!,IF(#REF!=D11,3,IF(#REF!&gt;D11,3,#REF!)))</f>
        <v>#REF!</v>
      </c>
      <c r="F11" s="82">
        <f>SUM(D11:D11)</f>
        <v>1</v>
      </c>
      <c r="G11" s="18" t="e">
        <f>($F$11*E11)/5</f>
        <v>#REF!</v>
      </c>
      <c r="H11" s="90" t="e">
        <f>AVERAGE(G11:G11)</f>
        <v>#REF!</v>
      </c>
    </row>
    <row r="12" spans="1:8" ht="98.25" customHeight="1" thickBot="1">
      <c r="A12" s="102" t="s">
        <v>157</v>
      </c>
      <c r="B12" s="101" t="s">
        <v>20</v>
      </c>
      <c r="C12" s="77" t="s">
        <v>195</v>
      </c>
      <c r="D12" s="19">
        <v>1</v>
      </c>
      <c r="E12" s="17" t="e">
        <f>IF(#REF!&gt;=3,#REF!,IF(#REF!=D12,3,IF(#REF!&gt;D12,3,#REF!)))</f>
        <v>#REF!</v>
      </c>
      <c r="F12" s="82">
        <f>SUM(D12:D12)</f>
        <v>1</v>
      </c>
      <c r="G12" s="18" t="e">
        <f>($F$12*E12)/5</f>
        <v>#REF!</v>
      </c>
      <c r="H12" s="90" t="e">
        <f>AVERAGE(G12:G12)</f>
        <v>#REF!</v>
      </c>
    </row>
    <row r="13" spans="1:8" ht="73.5" customHeight="1">
      <c r="A13" s="104" t="s">
        <v>158</v>
      </c>
      <c r="B13" s="103" t="s">
        <v>21</v>
      </c>
      <c r="C13" s="78" t="s">
        <v>196</v>
      </c>
      <c r="D13" s="19">
        <v>1</v>
      </c>
      <c r="E13" s="17" t="e">
        <f>IF(#REF!&gt;=3,#REF!,IF(#REF!=D13,3,IF(#REF!&gt;D13,3,#REF!)))</f>
        <v>#REF!</v>
      </c>
      <c r="F13" s="82">
        <f>SUM(D13:D13)</f>
        <v>1</v>
      </c>
      <c r="G13" s="18" t="e">
        <f>($F$13*E13)/5</f>
        <v>#REF!</v>
      </c>
      <c r="H13" s="90" t="e">
        <f>AVERAGE(G13:G13)</f>
        <v>#REF!</v>
      </c>
    </row>
    <row r="14" spans="1:8" ht="12.75" hidden="1" customHeight="1">
      <c r="A14" s="190" t="s">
        <v>12</v>
      </c>
      <c r="B14" s="190"/>
      <c r="C14" s="76"/>
    </row>
    <row r="15" spans="1:8" ht="14.25" hidden="1" thickTop="1" thickBot="1">
      <c r="A15" s="190"/>
      <c r="B15" s="190"/>
      <c r="C15" s="11"/>
      <c r="D15" s="8"/>
    </row>
    <row r="16" spans="1:8" ht="14.25" hidden="1" thickTop="1" thickBot="1">
      <c r="A16" s="190"/>
      <c r="B16" s="190"/>
      <c r="C16" s="11"/>
      <c r="D16" s="8"/>
    </row>
    <row r="17" spans="1:4" ht="23.1" hidden="1" customHeight="1">
      <c r="A17" s="190"/>
      <c r="B17" s="190"/>
      <c r="C17" s="11"/>
      <c r="D17" s="8"/>
    </row>
    <row r="18" spans="1:4" hidden="1">
      <c r="A18" s="11"/>
      <c r="B18" s="11"/>
      <c r="C18" s="11"/>
      <c r="D18" s="8"/>
    </row>
  </sheetData>
  <mergeCells count="5">
    <mergeCell ref="A8:F8"/>
    <mergeCell ref="E9:F9"/>
    <mergeCell ref="A14:B17"/>
    <mergeCell ref="A1:C1"/>
    <mergeCell ref="C9:D9"/>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2"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2:J69"/>
  <sheetViews>
    <sheetView topLeftCell="A16" workbookViewId="0">
      <selection activeCell="E28" sqref="E28:E32"/>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42" t="s">
        <v>68</v>
      </c>
      <c r="C2" s="44" t="s">
        <v>45</v>
      </c>
      <c r="E2" t="s">
        <v>146</v>
      </c>
    </row>
    <row r="3" spans="1:5" ht="13.5" thickBot="1">
      <c r="A3" s="46" t="s">
        <v>52</v>
      </c>
      <c r="C3" s="52" t="s">
        <v>61</v>
      </c>
      <c r="E3" s="57" t="s">
        <v>126</v>
      </c>
    </row>
    <row r="4" spans="1:5" ht="13.5" thickBot="1">
      <c r="A4" s="47" t="s">
        <v>53</v>
      </c>
      <c r="C4" s="52" t="s">
        <v>69</v>
      </c>
      <c r="E4" s="57" t="s">
        <v>127</v>
      </c>
    </row>
    <row r="5" spans="1:5" ht="13.5" thickBot="1">
      <c r="A5" s="47" t="s">
        <v>54</v>
      </c>
      <c r="C5" s="52" t="s">
        <v>101</v>
      </c>
      <c r="E5" s="57" t="s">
        <v>147</v>
      </c>
    </row>
    <row r="6" spans="1:5" ht="13.5" thickBot="1">
      <c r="A6" s="47" t="s">
        <v>55</v>
      </c>
      <c r="C6" s="52" t="s">
        <v>102</v>
      </c>
      <c r="E6" s="57" t="s">
        <v>148</v>
      </c>
    </row>
    <row r="7" spans="1:5" ht="13.5" thickBot="1">
      <c r="A7" s="47" t="s">
        <v>56</v>
      </c>
      <c r="C7" s="52" t="s">
        <v>70</v>
      </c>
      <c r="E7" s="57" t="s">
        <v>128</v>
      </c>
    </row>
    <row r="8" spans="1:5" ht="13.5" thickBot="1">
      <c r="A8" s="47" t="s">
        <v>57</v>
      </c>
      <c r="C8" s="52" t="s">
        <v>71</v>
      </c>
      <c r="E8" s="57" t="s">
        <v>129</v>
      </c>
    </row>
    <row r="9" spans="1:5" ht="13.5" thickBot="1">
      <c r="A9" s="47" t="s">
        <v>58</v>
      </c>
      <c r="C9" s="52" t="s">
        <v>72</v>
      </c>
      <c r="E9" s="57" t="s">
        <v>130</v>
      </c>
    </row>
    <row r="10" spans="1:5" ht="13.5" thickBot="1">
      <c r="A10" s="47" t="s">
        <v>59</v>
      </c>
      <c r="C10" s="52" t="s">
        <v>73</v>
      </c>
      <c r="E10" s="57" t="s">
        <v>131</v>
      </c>
    </row>
    <row r="11" spans="1:5" ht="13.5" thickBot="1">
      <c r="A11" s="47" t="s">
        <v>60</v>
      </c>
      <c r="C11" s="52" t="s">
        <v>74</v>
      </c>
      <c r="E11" s="57" t="s">
        <v>132</v>
      </c>
    </row>
    <row r="12" spans="1:5" ht="13.5" thickBot="1">
      <c r="C12" s="52" t="s">
        <v>99</v>
      </c>
      <c r="E12" s="57" t="s">
        <v>133</v>
      </c>
    </row>
    <row r="13" spans="1:5" ht="13.5" thickBot="1">
      <c r="A13" s="49" t="s">
        <v>44</v>
      </c>
      <c r="C13" s="52" t="s">
        <v>100</v>
      </c>
      <c r="E13" s="57" t="s">
        <v>134</v>
      </c>
    </row>
    <row r="14" spans="1:5" ht="13.5" thickBot="1">
      <c r="A14" s="45" t="s">
        <v>217</v>
      </c>
      <c r="C14" s="52" t="s">
        <v>75</v>
      </c>
      <c r="E14" s="57" t="s">
        <v>135</v>
      </c>
    </row>
    <row r="15" spans="1:5" ht="13.5" thickBot="1">
      <c r="A15" s="48" t="s">
        <v>51</v>
      </c>
      <c r="C15" s="52" t="s">
        <v>76</v>
      </c>
      <c r="E15" s="57" t="s">
        <v>136</v>
      </c>
    </row>
    <row r="16" spans="1:5" ht="13.5" thickBot="1">
      <c r="C16" s="52" t="s">
        <v>77</v>
      </c>
      <c r="E16" s="57" t="s">
        <v>137</v>
      </c>
    </row>
    <row r="17" spans="1:10" ht="13.5" thickBot="1">
      <c r="A17" t="s">
        <v>150</v>
      </c>
      <c r="C17" s="52" t="s">
        <v>78</v>
      </c>
      <c r="E17" s="57" t="s">
        <v>138</v>
      </c>
    </row>
    <row r="18" spans="1:10" ht="13.5" thickBot="1">
      <c r="A18" t="s">
        <v>149</v>
      </c>
      <c r="C18" s="52" t="s">
        <v>47</v>
      </c>
      <c r="E18" s="57" t="s">
        <v>139</v>
      </c>
    </row>
    <row r="19" spans="1:10" ht="13.5" thickBot="1">
      <c r="A19" t="s">
        <v>218</v>
      </c>
      <c r="C19" s="52" t="s">
        <v>79</v>
      </c>
      <c r="E19" s="57" t="s">
        <v>140</v>
      </c>
    </row>
    <row r="20" spans="1:10" ht="13.5" thickBot="1">
      <c r="A20" t="s">
        <v>219</v>
      </c>
      <c r="C20" s="52" t="s">
        <v>80</v>
      </c>
      <c r="E20" s="57" t="s">
        <v>141</v>
      </c>
    </row>
    <row r="21" spans="1:10" ht="13.5" thickBot="1">
      <c r="A21" t="s">
        <v>220</v>
      </c>
      <c r="C21" s="52" t="s">
        <v>81</v>
      </c>
      <c r="E21" s="57" t="s">
        <v>142</v>
      </c>
    </row>
    <row r="22" spans="1:10" ht="13.5" thickBot="1">
      <c r="A22" t="s">
        <v>221</v>
      </c>
      <c r="C22" s="52" t="s">
        <v>82</v>
      </c>
      <c r="E22" s="57" t="s">
        <v>143</v>
      </c>
    </row>
    <row r="23" spans="1:10" ht="13.5" thickBot="1">
      <c r="C23" s="52" t="s">
        <v>83</v>
      </c>
      <c r="E23" s="57" t="s">
        <v>144</v>
      </c>
    </row>
    <row r="24" spans="1:10" ht="13.5" thickBot="1">
      <c r="A24" t="s">
        <v>153</v>
      </c>
      <c r="C24" s="52" t="s">
        <v>48</v>
      </c>
      <c r="E24" s="41" t="s">
        <v>50</v>
      </c>
    </row>
    <row r="25" spans="1:10" ht="13.5" thickBot="1">
      <c r="A25" t="s">
        <v>159</v>
      </c>
      <c r="C25" s="52" t="s">
        <v>84</v>
      </c>
      <c r="E25" s="41" t="s">
        <v>145</v>
      </c>
    </row>
    <row r="26" spans="1:10" ht="13.5" thickBot="1">
      <c r="A26" t="s">
        <v>154</v>
      </c>
      <c r="C26" s="52" t="s">
        <v>85</v>
      </c>
    </row>
    <row r="27" spans="1:10" ht="13.5" thickBot="1">
      <c r="C27" s="52" t="s">
        <v>86</v>
      </c>
    </row>
    <row r="28" spans="1:10" ht="13.5" thickBot="1">
      <c r="C28" s="52" t="s">
        <v>87</v>
      </c>
      <c r="G28" s="68"/>
      <c r="H28" s="68"/>
      <c r="I28" s="68"/>
      <c r="J28" s="68"/>
    </row>
    <row r="29" spans="1:10" ht="30" customHeight="1" thickBot="1">
      <c r="C29" s="52" t="s">
        <v>46</v>
      </c>
      <c r="F29" s="63"/>
      <c r="G29" s="64"/>
      <c r="H29" s="64"/>
      <c r="I29" s="64"/>
      <c r="J29" s="64"/>
    </row>
    <row r="30" spans="1:10" ht="15" customHeight="1" thickBot="1">
      <c r="A30" t="s">
        <v>161</v>
      </c>
      <c r="C30" s="52" t="s">
        <v>49</v>
      </c>
      <c r="E30" s="61"/>
      <c r="F30" s="63"/>
    </row>
    <row r="31" spans="1:10" ht="13.9" customHeight="1" thickBot="1">
      <c r="A31" t="s">
        <v>162</v>
      </c>
      <c r="C31" s="52" t="s">
        <v>88</v>
      </c>
      <c r="E31" s="61"/>
      <c r="F31" s="63"/>
    </row>
    <row r="32" spans="1:10" ht="14.45" customHeight="1">
      <c r="A32" t="s">
        <v>163</v>
      </c>
      <c r="C32" s="52" t="s">
        <v>89</v>
      </c>
      <c r="E32" s="61"/>
      <c r="F32" s="62"/>
    </row>
    <row r="33" spans="1:10">
      <c r="A33" t="s">
        <v>164</v>
      </c>
      <c r="C33" s="50" t="s">
        <v>62</v>
      </c>
      <c r="E33" s="64"/>
      <c r="F33" s="62"/>
    </row>
    <row r="34" spans="1:10" ht="33" customHeight="1" thickBot="1">
      <c r="A34" t="s">
        <v>165</v>
      </c>
      <c r="C34" s="50" t="s">
        <v>63</v>
      </c>
      <c r="G34" s="65"/>
      <c r="H34" s="65"/>
      <c r="I34" s="65"/>
      <c r="J34" s="65"/>
    </row>
    <row r="35" spans="1:10" ht="36.6" customHeight="1">
      <c r="A35" t="s">
        <v>166</v>
      </c>
      <c r="C35" s="52" t="s">
        <v>93</v>
      </c>
      <c r="G35" s="66"/>
      <c r="H35" s="66"/>
      <c r="I35" s="66"/>
      <c r="J35" s="66"/>
    </row>
    <row r="36" spans="1:10">
      <c r="A36" t="s">
        <v>167</v>
      </c>
      <c r="C36" s="50" t="s">
        <v>66</v>
      </c>
      <c r="E36" s="121" t="s">
        <v>197</v>
      </c>
      <c r="G36" s="34"/>
    </row>
    <row r="37" spans="1:10" ht="13.5" thickBot="1">
      <c r="A37" t="s">
        <v>168</v>
      </c>
      <c r="C37" s="50" t="s">
        <v>67</v>
      </c>
      <c r="E37" t="s">
        <v>198</v>
      </c>
      <c r="G37" s="34"/>
    </row>
    <row r="38" spans="1:10" ht="31.15" customHeight="1">
      <c r="A38" t="s">
        <v>169</v>
      </c>
      <c r="C38" s="52" t="s">
        <v>92</v>
      </c>
      <c r="E38" t="s">
        <v>159</v>
      </c>
      <c r="G38" s="34"/>
    </row>
    <row r="39" spans="1:10">
      <c r="A39" t="s">
        <v>170</v>
      </c>
      <c r="C39" s="50" t="s">
        <v>64</v>
      </c>
    </row>
    <row r="40" spans="1:10" ht="13.5" thickBot="1">
      <c r="A40" t="s">
        <v>171</v>
      </c>
      <c r="C40" s="50" t="s">
        <v>65</v>
      </c>
    </row>
    <row r="41" spans="1:10">
      <c r="C41" s="52" t="s">
        <v>90</v>
      </c>
      <c r="F41" s="118" t="s">
        <v>154</v>
      </c>
      <c r="G41" s="118" t="s">
        <v>159</v>
      </c>
    </row>
    <row r="42" spans="1:10">
      <c r="C42" s="43" t="s">
        <v>104</v>
      </c>
      <c r="F42" s="119" t="s">
        <v>182</v>
      </c>
      <c r="G42" s="119" t="s">
        <v>155</v>
      </c>
    </row>
    <row r="43" spans="1:10">
      <c r="C43" s="43" t="s">
        <v>105</v>
      </c>
      <c r="F43" s="119" t="s">
        <v>183</v>
      </c>
      <c r="G43" s="119" t="s">
        <v>156</v>
      </c>
    </row>
    <row r="44" spans="1:10">
      <c r="C44" s="43" t="s">
        <v>106</v>
      </c>
      <c r="F44" s="119" t="s">
        <v>184</v>
      </c>
      <c r="G44" s="119" t="s">
        <v>157</v>
      </c>
    </row>
    <row r="45" spans="1:10">
      <c r="A45" t="s">
        <v>174</v>
      </c>
      <c r="C45" s="43" t="s">
        <v>107</v>
      </c>
      <c r="F45" s="119" t="s">
        <v>185</v>
      </c>
      <c r="G45" s="120" t="s">
        <v>158</v>
      </c>
    </row>
    <row r="46" spans="1:10">
      <c r="A46">
        <v>4</v>
      </c>
      <c r="C46" s="43" t="s">
        <v>108</v>
      </c>
      <c r="F46" s="119" t="s">
        <v>186</v>
      </c>
      <c r="G46" s="122"/>
    </row>
    <row r="47" spans="1:10">
      <c r="A47">
        <v>5</v>
      </c>
      <c r="C47" s="43" t="s">
        <v>109</v>
      </c>
      <c r="F47" s="119"/>
    </row>
    <row r="48" spans="1:10" ht="13.5" thickBot="1">
      <c r="A48">
        <v>6</v>
      </c>
      <c r="C48" s="43" t="s">
        <v>110</v>
      </c>
      <c r="F48" s="119"/>
    </row>
    <row r="49" spans="1:6" ht="13.5" thickBot="1">
      <c r="A49">
        <v>7</v>
      </c>
      <c r="C49" s="53" t="s">
        <v>94</v>
      </c>
      <c r="F49" s="119"/>
    </row>
    <row r="50" spans="1:6">
      <c r="A50">
        <v>8</v>
      </c>
      <c r="C50" s="51" t="s">
        <v>111</v>
      </c>
      <c r="F50" s="119"/>
    </row>
    <row r="51" spans="1:6">
      <c r="A51">
        <v>9</v>
      </c>
      <c r="C51" s="51" t="s">
        <v>112</v>
      </c>
      <c r="F51" s="120"/>
    </row>
    <row r="52" spans="1:6">
      <c r="A52">
        <v>10</v>
      </c>
      <c r="C52" s="51" t="s">
        <v>113</v>
      </c>
    </row>
    <row r="53" spans="1:6">
      <c r="A53">
        <v>11</v>
      </c>
      <c r="C53" s="51" t="s">
        <v>114</v>
      </c>
    </row>
    <row r="54" spans="1:6" ht="13.5" thickBot="1">
      <c r="A54">
        <v>12</v>
      </c>
      <c r="C54" s="51" t="s">
        <v>115</v>
      </c>
    </row>
    <row r="55" spans="1:6">
      <c r="A55">
        <v>13</v>
      </c>
      <c r="C55" s="52" t="s">
        <v>91</v>
      </c>
    </row>
    <row r="56" spans="1:6">
      <c r="A56">
        <v>14</v>
      </c>
      <c r="C56" s="43" t="s">
        <v>95</v>
      </c>
    </row>
    <row r="57" spans="1:6">
      <c r="A57">
        <v>15</v>
      </c>
      <c r="C57" s="43" t="s">
        <v>96</v>
      </c>
    </row>
    <row r="58" spans="1:6">
      <c r="C58" s="43" t="s">
        <v>97</v>
      </c>
    </row>
    <row r="59" spans="1:6">
      <c r="A59" t="s">
        <v>179</v>
      </c>
      <c r="C59" s="43" t="s">
        <v>98</v>
      </c>
    </row>
    <row r="60" spans="1:6">
      <c r="A60" t="s">
        <v>177</v>
      </c>
      <c r="C60" s="54" t="s">
        <v>116</v>
      </c>
    </row>
    <row r="61" spans="1:6">
      <c r="A61" t="s">
        <v>178</v>
      </c>
      <c r="C61" s="54" t="s">
        <v>117</v>
      </c>
    </row>
    <row r="62" spans="1:6">
      <c r="C62" s="54" t="s">
        <v>118</v>
      </c>
    </row>
    <row r="63" spans="1:6">
      <c r="C63" s="54" t="s">
        <v>119</v>
      </c>
    </row>
    <row r="64" spans="1:6">
      <c r="C64" s="54" t="s">
        <v>120</v>
      </c>
    </row>
    <row r="65" spans="3:3">
      <c r="C65" s="54" t="s">
        <v>121</v>
      </c>
    </row>
    <row r="66" spans="3:3">
      <c r="C66" s="54" t="s">
        <v>122</v>
      </c>
    </row>
    <row r="67" spans="3:3">
      <c r="C67" s="55" t="s">
        <v>123</v>
      </c>
    </row>
    <row r="68" spans="3:3">
      <c r="C68" s="56" t="s">
        <v>124</v>
      </c>
    </row>
    <row r="69" spans="3:3">
      <c r="C69" s="56" t="s">
        <v>125</v>
      </c>
    </row>
  </sheetData>
  <dataConsolidate/>
  <dataValidations count="2">
    <dataValidation type="list" allowBlank="1" showInputMessage="1" showErrorMessage="1" sqref="G29 G34">
      <formula1>INDIRECT(F29)</formula1>
    </dataValidation>
    <dataValidation type="list" allowBlank="1" showInputMessage="1" showErrorMessage="1" sqref="H29:J29 H34:J34">
      <formula1>INDIRECT(#REF!)</formula1>
    </dataValidation>
  </dataValidations>
  <hyperlinks>
    <hyperlink ref="C60" r:id="rId1" display="https://www.usco.edu.co/es/estudia-en-la-usco/programas-pregrado/facultad-de-ingenieria/ingenieria-civil/"/>
    <hyperlink ref="C61" r:id="rId2" display="https://www.usco.edu.co/es/estudia-en-la-usco/programas-pregrado/facultad-de-ingenieria/ingenieria-de-petroleos/"/>
    <hyperlink ref="C62" r:id="rId3" display="https://www.usco.edu.co/es/estudia-en-la-usco/programas-pregrado/facultad-de-ingenieria/ingenieria-agricola/"/>
    <hyperlink ref="C63" r:id="rId4" display="https://www.usco.edu.co/es/estudia-en-la-usco/programas-pregrado/facultad-de-ingenieria/ingenieria-electronica/"/>
    <hyperlink ref="C64" r:id="rId5" display="https://www.usco.edu.co/es/estudia-en-la-usco/programas-pregrado/facultad-de-ingenieria/ingenieria-de-software/"/>
    <hyperlink ref="C65" r:id="rId6" display="https://www.usco.edu.co/es/estudia-en-la-usco/programas-pregrado/facultad-de-ingenieria/ingenieria-agroindustrial/"/>
    <hyperlink ref="C66" r:id="rId7" display="https://www.usco.edu.co/es/estudia-en-la-usco/programas-pregrado/facultad-de-ingenieria/tecnologia-en-desarrollo-de-software/"/>
    <hyperlink ref="C67" r:id="rId8" display="https://www.usco.edu.co/es/estudia-en-la-usco/programas-pregrado/facultad-de-ingenieria/tecnologia-en-obras-civiles/"/>
  </hyperlinks>
  <pageMargins left="0.7" right="0.7" top="0.75" bottom="0.75" header="0.3" footer="0.3"/>
  <pageSetup paperSize="9" orientation="portrait" r:id="rId9"/>
  <tableParts count="9">
    <tablePart r:id="rId10"/>
    <tablePart r:id="rId11"/>
    <tablePart r:id="rId12"/>
    <tablePart r:id="rId13"/>
    <tablePart r:id="rId14"/>
    <tablePart r:id="rId15"/>
    <tablePart r:id="rId16"/>
    <tablePart r:id="rId17"/>
    <tablePart r:id="rId1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M59"/>
  <sheetViews>
    <sheetView tabSelected="1" view="pageBreakPreview" zoomScaleNormal="100" zoomScaleSheetLayoutView="100" workbookViewId="0">
      <selection activeCell="I1" sqref="I1:I4"/>
    </sheetView>
  </sheetViews>
  <sheetFormatPr baseColWidth="10" defaultColWidth="10.85546875" defaultRowHeight="12.75"/>
  <cols>
    <col min="1" max="1" width="7.7109375" style="22" customWidth="1"/>
    <col min="2" max="2" width="16.28515625" style="22" customWidth="1"/>
    <col min="3" max="3" width="34.7109375" style="22" customWidth="1"/>
    <col min="4" max="4" width="17" style="22" customWidth="1"/>
    <col min="5" max="5" width="17.7109375" style="22" customWidth="1"/>
    <col min="6" max="6" width="13.140625" style="22" customWidth="1"/>
    <col min="7" max="7" width="13.5703125" style="22" customWidth="1"/>
    <col min="8" max="8" width="17.7109375" style="22" customWidth="1"/>
    <col min="9" max="9" width="25" style="22" customWidth="1"/>
    <col min="10" max="10" width="10.85546875" style="1" hidden="1" customWidth="1"/>
    <col min="11" max="11" width="10.85546875" style="6" hidden="1" customWidth="1"/>
    <col min="12" max="13" width="10.85546875" style="7" hidden="1" customWidth="1"/>
    <col min="14" max="16384" width="10.85546875" style="6"/>
  </cols>
  <sheetData>
    <row r="1" spans="1:13" ht="15.75">
      <c r="A1" s="284"/>
      <c r="B1" s="285"/>
      <c r="C1" s="292" t="s">
        <v>30</v>
      </c>
      <c r="D1" s="293"/>
      <c r="E1" s="293"/>
      <c r="F1" s="293"/>
      <c r="G1" s="293"/>
      <c r="H1" s="294"/>
      <c r="I1" s="219"/>
    </row>
    <row r="2" spans="1:13" ht="15.75">
      <c r="A2" s="286"/>
      <c r="B2" s="287"/>
      <c r="C2" s="292" t="s">
        <v>13</v>
      </c>
      <c r="D2" s="293"/>
      <c r="E2" s="293"/>
      <c r="F2" s="293"/>
      <c r="G2" s="293"/>
      <c r="H2" s="294"/>
      <c r="I2" s="220"/>
      <c r="J2" s="5"/>
    </row>
    <row r="3" spans="1:13" ht="15.6" customHeight="1">
      <c r="A3" s="286"/>
      <c r="B3" s="287"/>
      <c r="C3" s="295" t="s">
        <v>23</v>
      </c>
      <c r="D3" s="296"/>
      <c r="E3" s="296"/>
      <c r="F3" s="296"/>
      <c r="G3" s="296"/>
      <c r="H3" s="297"/>
      <c r="I3" s="220"/>
      <c r="J3" s="8"/>
    </row>
    <row r="4" spans="1:13" ht="15.6" customHeight="1">
      <c r="A4" s="288"/>
      <c r="B4" s="289"/>
      <c r="C4" s="298"/>
      <c r="D4" s="299"/>
      <c r="E4" s="299"/>
      <c r="F4" s="299"/>
      <c r="G4" s="299"/>
      <c r="H4" s="300"/>
      <c r="I4" s="221"/>
      <c r="J4" s="8"/>
    </row>
    <row r="5" spans="1:13">
      <c r="A5" s="290" t="s">
        <v>0</v>
      </c>
      <c r="B5" s="291"/>
      <c r="C5" s="157" t="s">
        <v>28</v>
      </c>
      <c r="D5" s="156" t="s">
        <v>1</v>
      </c>
      <c r="E5" s="157">
        <v>6</v>
      </c>
      <c r="F5" s="159" t="s">
        <v>2</v>
      </c>
      <c r="G5" s="157">
        <v>2022</v>
      </c>
      <c r="H5" s="158" t="s">
        <v>239</v>
      </c>
      <c r="I5" s="155" t="s">
        <v>240</v>
      </c>
      <c r="J5" s="9"/>
    </row>
    <row r="6" spans="1:13" ht="9.75" customHeight="1">
      <c r="A6" s="275"/>
      <c r="B6" s="275"/>
      <c r="C6" s="275"/>
      <c r="D6" s="10"/>
      <c r="E6" s="10"/>
      <c r="F6" s="10"/>
      <c r="G6" s="151"/>
      <c r="H6" s="10"/>
      <c r="I6" s="10"/>
      <c r="J6" s="8"/>
    </row>
    <row r="7" spans="1:13" ht="14.85" customHeight="1">
      <c r="A7" s="276" t="s">
        <v>41</v>
      </c>
      <c r="B7" s="277"/>
      <c r="C7" s="277"/>
      <c r="D7" s="277"/>
      <c r="E7" s="277"/>
      <c r="F7" s="277"/>
      <c r="G7" s="277"/>
      <c r="H7" s="277"/>
      <c r="I7" s="277"/>
    </row>
    <row r="8" spans="1:13" ht="6.2" customHeight="1">
      <c r="A8" s="23"/>
      <c r="B8" s="23"/>
      <c r="C8" s="23"/>
      <c r="D8" s="23"/>
      <c r="E8" s="23"/>
      <c r="F8" s="23"/>
      <c r="G8" s="23"/>
      <c r="H8" s="23"/>
      <c r="I8" s="23"/>
      <c r="J8" s="8"/>
    </row>
    <row r="9" spans="1:13" ht="19.899999999999999" customHeight="1">
      <c r="A9" s="278" t="s">
        <v>3</v>
      </c>
      <c r="B9" s="278"/>
      <c r="C9" s="278"/>
      <c r="D9" s="282"/>
      <c r="E9" s="283"/>
      <c r="F9" s="283"/>
      <c r="G9" s="283"/>
      <c r="H9" s="73" t="s">
        <v>15</v>
      </c>
      <c r="I9" s="166"/>
    </row>
    <row r="10" spans="1:13" ht="5.45" customHeight="1">
      <c r="A10" s="279"/>
      <c r="B10" s="280"/>
      <c r="C10" s="280"/>
      <c r="D10" s="280"/>
      <c r="E10" s="280"/>
      <c r="F10" s="280"/>
      <c r="G10" s="280"/>
      <c r="H10" s="280"/>
      <c r="I10" s="281"/>
    </row>
    <row r="11" spans="1:13" ht="26.25" customHeight="1">
      <c r="A11" s="206" t="s">
        <v>43</v>
      </c>
      <c r="B11" s="207"/>
      <c r="C11" s="208"/>
      <c r="D11" s="274"/>
      <c r="E11" s="274"/>
      <c r="F11" s="274"/>
      <c r="G11" s="274"/>
      <c r="H11" s="167" t="s">
        <v>223</v>
      </c>
      <c r="I11" s="168"/>
      <c r="J11" s="4"/>
      <c r="L11" s="12" t="e">
        <f>VLOOKUP(DOCUMENTO,#REF!,9,0)</f>
        <v>#REF!</v>
      </c>
      <c r="M11" s="7" t="s">
        <v>258</v>
      </c>
    </row>
    <row r="12" spans="1:13" ht="22.9" customHeight="1">
      <c r="A12" s="206" t="s">
        <v>103</v>
      </c>
      <c r="B12" s="207"/>
      <c r="C12" s="257"/>
      <c r="D12" s="257"/>
      <c r="E12" s="257"/>
      <c r="F12" s="257"/>
      <c r="G12" s="257"/>
      <c r="H12" s="257"/>
      <c r="I12" s="257"/>
      <c r="J12" s="2"/>
    </row>
    <row r="13" spans="1:13" ht="6" customHeight="1">
      <c r="A13" s="263"/>
      <c r="B13" s="264"/>
      <c r="C13" s="265"/>
      <c r="D13" s="265"/>
      <c r="E13" s="265"/>
      <c r="F13" s="265"/>
      <c r="G13" s="265"/>
      <c r="H13" s="265"/>
      <c r="I13" s="265"/>
      <c r="J13" s="13"/>
    </row>
    <row r="14" spans="1:13" ht="21" customHeight="1">
      <c r="A14" s="266" t="s">
        <v>42</v>
      </c>
      <c r="B14" s="266"/>
      <c r="C14" s="266"/>
      <c r="D14" s="266"/>
      <c r="E14" s="266"/>
      <c r="F14" s="266"/>
      <c r="G14" s="266"/>
      <c r="H14" s="266"/>
      <c r="I14" s="266"/>
    </row>
    <row r="15" spans="1:13" s="7" customFormat="1" ht="22.9" customHeight="1">
      <c r="A15" s="267" t="s">
        <v>16</v>
      </c>
      <c r="B15" s="267"/>
      <c r="C15" s="267"/>
      <c r="D15" s="272"/>
      <c r="E15" s="273"/>
      <c r="F15" s="273"/>
      <c r="G15" s="273"/>
      <c r="H15" s="169" t="s">
        <v>15</v>
      </c>
      <c r="I15" s="170"/>
      <c r="J15" s="2"/>
      <c r="K15" s="6"/>
    </row>
    <row r="16" spans="1:13" s="7" customFormat="1" ht="5.45" customHeight="1">
      <c r="A16" s="268"/>
      <c r="B16" s="269"/>
      <c r="C16" s="269"/>
      <c r="D16" s="270"/>
      <c r="E16" s="270"/>
      <c r="F16" s="270"/>
      <c r="G16" s="270"/>
      <c r="H16" s="270"/>
      <c r="I16" s="271"/>
      <c r="J16" s="1"/>
      <c r="K16" s="6"/>
    </row>
    <row r="17" spans="1:13" s="7" customFormat="1" ht="22.9" customHeight="1">
      <c r="A17" s="206" t="s">
        <v>43</v>
      </c>
      <c r="B17" s="207"/>
      <c r="C17" s="207"/>
      <c r="D17" s="257"/>
      <c r="E17" s="257"/>
      <c r="F17" s="257"/>
      <c r="G17" s="257"/>
      <c r="H17" s="257"/>
      <c r="I17" s="257"/>
      <c r="J17" s="4"/>
      <c r="K17" s="6"/>
      <c r="L17" s="12" t="e">
        <f>VLOOKUP(DOCUMENTO,#REF!,9,0)</f>
        <v>#REF!</v>
      </c>
    </row>
    <row r="18" spans="1:13" s="7" customFormat="1" ht="6.2" customHeight="1">
      <c r="A18" s="258"/>
      <c r="B18" s="258"/>
      <c r="C18" s="258"/>
      <c r="D18" s="259"/>
      <c r="E18" s="259"/>
      <c r="F18" s="259"/>
      <c r="G18" s="260"/>
      <c r="H18" s="260"/>
      <c r="I18" s="260"/>
      <c r="J18" s="1"/>
      <c r="K18" s="6"/>
    </row>
    <row r="19" spans="1:13" s="7" customFormat="1" ht="4.1500000000000004" customHeight="1">
      <c r="A19" s="256"/>
      <c r="B19" s="256"/>
      <c r="C19" s="256"/>
      <c r="D19" s="256"/>
      <c r="E19" s="256"/>
      <c r="F19" s="256"/>
      <c r="G19" s="256"/>
      <c r="H19" s="256"/>
      <c r="I19" s="256"/>
      <c r="J19" s="8"/>
      <c r="K19" s="6"/>
    </row>
    <row r="20" spans="1:13" s="7" customFormat="1">
      <c r="A20" s="206" t="s">
        <v>236</v>
      </c>
      <c r="B20" s="207"/>
      <c r="C20" s="207"/>
      <c r="D20" s="207"/>
      <c r="E20" s="207"/>
      <c r="F20" s="207"/>
      <c r="G20" s="207"/>
      <c r="H20" s="208"/>
      <c r="I20" s="207"/>
      <c r="J20" s="1"/>
      <c r="K20" s="6"/>
    </row>
    <row r="21" spans="1:13" s="7" customFormat="1" ht="4.5" customHeight="1">
      <c r="A21" s="24"/>
      <c r="B21" s="24"/>
      <c r="C21" s="24"/>
      <c r="D21" s="24"/>
      <c r="E21" s="24"/>
      <c r="F21" s="24"/>
      <c r="G21" s="24"/>
      <c r="H21" s="149"/>
      <c r="I21" s="24"/>
      <c r="J21" s="8"/>
      <c r="K21" s="6"/>
    </row>
    <row r="22" spans="1:13" s="7" customFormat="1" ht="15.6" customHeight="1">
      <c r="A22" s="261" t="s">
        <v>233</v>
      </c>
      <c r="B22" s="262"/>
      <c r="C22" s="262"/>
      <c r="D22" s="262"/>
      <c r="E22" s="261"/>
      <c r="F22" s="261"/>
      <c r="G22" s="261"/>
      <c r="H22" s="261"/>
      <c r="I22" s="261"/>
      <c r="J22" s="8"/>
      <c r="K22" s="6"/>
    </row>
    <row r="23" spans="1:13" ht="12" customHeight="1">
      <c r="A23" s="236" t="s">
        <v>152</v>
      </c>
      <c r="B23" s="238" t="s">
        <v>216</v>
      </c>
      <c r="C23" s="239"/>
      <c r="D23" s="239"/>
      <c r="E23" s="242" t="s">
        <v>227</v>
      </c>
      <c r="F23" s="242"/>
      <c r="G23" s="242"/>
      <c r="H23" s="243"/>
      <c r="I23" s="218" t="s">
        <v>36</v>
      </c>
    </row>
    <row r="24" spans="1:13" ht="32.450000000000003" customHeight="1">
      <c r="A24" s="237"/>
      <c r="B24" s="240"/>
      <c r="C24" s="241"/>
      <c r="D24" s="241"/>
      <c r="E24" s="242"/>
      <c r="F24" s="242"/>
      <c r="G24" s="242"/>
      <c r="H24" s="243"/>
      <c r="I24" s="218"/>
    </row>
    <row r="25" spans="1:13" ht="19.899999999999999" customHeight="1">
      <c r="A25" s="74" t="s">
        <v>32</v>
      </c>
      <c r="B25" s="201"/>
      <c r="C25" s="202"/>
      <c r="D25" s="203"/>
      <c r="E25" s="234"/>
      <c r="F25" s="234"/>
      <c r="G25" s="234"/>
      <c r="H25" s="235"/>
      <c r="I25" s="164"/>
      <c r="M25" s="7" t="s">
        <v>4</v>
      </c>
    </row>
    <row r="26" spans="1:13" ht="19.149999999999999" customHeight="1">
      <c r="A26" s="74" t="s">
        <v>33</v>
      </c>
      <c r="B26" s="201"/>
      <c r="C26" s="202"/>
      <c r="D26" s="203"/>
      <c r="E26" s="234"/>
      <c r="F26" s="234"/>
      <c r="G26" s="234"/>
      <c r="H26" s="235"/>
      <c r="I26" s="164"/>
      <c r="M26" s="7" t="s">
        <v>5</v>
      </c>
    </row>
    <row r="27" spans="1:13" ht="24.6" customHeight="1">
      <c r="A27" s="74" t="s">
        <v>34</v>
      </c>
      <c r="B27" s="201"/>
      <c r="C27" s="202"/>
      <c r="D27" s="203"/>
      <c r="E27" s="204"/>
      <c r="F27" s="205"/>
      <c r="G27" s="205"/>
      <c r="H27" s="205"/>
      <c r="I27" s="164"/>
    </row>
    <row r="28" spans="1:13" ht="19.149999999999999" customHeight="1">
      <c r="A28" s="74" t="s">
        <v>37</v>
      </c>
      <c r="B28" s="201"/>
      <c r="C28" s="202"/>
      <c r="D28" s="203"/>
      <c r="E28" s="230"/>
      <c r="F28" s="231"/>
      <c r="G28" s="231"/>
      <c r="H28" s="231"/>
      <c r="I28" s="164"/>
    </row>
    <row r="29" spans="1:13" ht="21.6" customHeight="1">
      <c r="A29" s="38" t="s">
        <v>38</v>
      </c>
      <c r="B29" s="201"/>
      <c r="C29" s="202"/>
      <c r="D29" s="203"/>
      <c r="E29" s="230"/>
      <c r="F29" s="231"/>
      <c r="G29" s="231"/>
      <c r="H29" s="231"/>
      <c r="I29" s="164"/>
    </row>
    <row r="30" spans="1:13" ht="25.15" customHeight="1">
      <c r="A30" s="232" t="s">
        <v>35</v>
      </c>
      <c r="B30" s="233"/>
      <c r="C30" s="233"/>
      <c r="D30" s="233"/>
      <c r="E30" s="233"/>
      <c r="F30" s="233"/>
      <c r="G30" s="233"/>
      <c r="H30" s="233"/>
      <c r="I30" s="165"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110"/>
      <c r="B31" s="111"/>
      <c r="C31" s="111"/>
      <c r="D31" s="111"/>
      <c r="E31" s="111"/>
      <c r="F31" s="111"/>
      <c r="G31" s="111"/>
      <c r="H31" s="111"/>
      <c r="I31" s="150"/>
    </row>
    <row r="32" spans="1:13" ht="19.899999999999999" customHeight="1">
      <c r="A32" s="222" t="s">
        <v>235</v>
      </c>
      <c r="B32" s="222"/>
      <c r="C32" s="222"/>
      <c r="D32" s="222"/>
      <c r="E32" s="222"/>
      <c r="F32" s="222"/>
      <c r="G32" s="222"/>
      <c r="H32" s="222"/>
      <c r="I32" s="222"/>
    </row>
    <row r="33" spans="1:9" ht="13.5" customHeight="1">
      <c r="A33" s="214" t="s">
        <v>152</v>
      </c>
      <c r="B33" s="216" t="s">
        <v>181</v>
      </c>
      <c r="C33" s="222" t="s">
        <v>176</v>
      </c>
      <c r="D33" s="222" t="s">
        <v>228</v>
      </c>
      <c r="E33" s="222"/>
      <c r="F33" s="222"/>
      <c r="G33" s="224" t="s">
        <v>229</v>
      </c>
      <c r="H33" s="225"/>
      <c r="I33" s="225"/>
    </row>
    <row r="34" spans="1:9" ht="13.5" customHeight="1">
      <c r="A34" s="214"/>
      <c r="B34" s="217"/>
      <c r="C34" s="222"/>
      <c r="D34" s="222"/>
      <c r="E34" s="222"/>
      <c r="F34" s="222"/>
      <c r="G34" s="226"/>
      <c r="H34" s="227"/>
      <c r="I34" s="227"/>
    </row>
    <row r="35" spans="1:9" ht="29.45" customHeight="1">
      <c r="A35" s="215"/>
      <c r="B35" s="217"/>
      <c r="C35" s="223"/>
      <c r="D35" s="223"/>
      <c r="E35" s="223"/>
      <c r="F35" s="223"/>
      <c r="G35" s="228"/>
      <c r="H35" s="229"/>
      <c r="I35" s="229"/>
    </row>
    <row r="36" spans="1:9" ht="138.75" customHeight="1">
      <c r="A36" s="74" t="s">
        <v>32</v>
      </c>
      <c r="B36" s="109" t="s">
        <v>198</v>
      </c>
      <c r="C36" s="154" t="s">
        <v>182</v>
      </c>
      <c r="D36" s="192" t="str">
        <f>IFERROR(VLOOKUP(C36,COMPETENCIAS!A2:C13,2,FALSE),"")</f>
        <v>Manejar con respeto las informaciones personales e institucionales de que dispone.</v>
      </c>
      <c r="E36" s="193"/>
      <c r="F36" s="194"/>
      <c r="G36" s="192" t="str">
        <f>IFERROR(VLOOKUP(C36,COMPETENCIAS!A3:C13,3,FALSE),"")</f>
        <v xml:space="preserve">• Evade temas que indagan sobre información confidencial.
• Recoge sólo información imprescindible para el desarrollo de la tarea.
• Organiza y guarda de forma adecuada la información a su cuidado, teniendo en cuenta las normas legales y de la organización.
• No hace pública información laboral o de las personas que pueda afectar la organización o las personas.
• Es capaz de discernir que se puede hacer público y que no.
• Transmite información oportuna y objetiva.
</v>
      </c>
      <c r="H36" s="193"/>
      <c r="I36" s="194"/>
    </row>
    <row r="37" spans="1:9" ht="48.75" customHeight="1">
      <c r="A37" s="74">
        <v>2</v>
      </c>
      <c r="B37" s="115" t="s">
        <v>198</v>
      </c>
      <c r="C37" s="112" t="s">
        <v>183</v>
      </c>
      <c r="D37" s="192" t="str">
        <f>IFERROR(VLOOKUP(C37,COMPETENCIAS!A3:C14,2,FALSE),"")</f>
        <v>Enfrentarse con flexibilidad y versatilidad a situaciones nuevas para aceptar los cambios positiva y constructivamente</v>
      </c>
      <c r="E37" s="193"/>
      <c r="F37" s="194"/>
      <c r="G37" s="192" t="str">
        <f>IFERROR(VLOOKUP(C37,COMPETENCIAS!A4:C14,3,FALSE),"")</f>
        <v xml:space="preserve">• Acepta y se adapta fácilmente los cambios.
• Responde al cambio con flexibilidad.
• Promueve el cambio.
</v>
      </c>
      <c r="H37" s="193"/>
      <c r="I37" s="194"/>
    </row>
    <row r="38" spans="1:9" ht="79.5" customHeight="1">
      <c r="A38" s="74" t="s">
        <v>34</v>
      </c>
      <c r="B38" s="115" t="s">
        <v>198</v>
      </c>
      <c r="C38" s="112" t="s">
        <v>184</v>
      </c>
      <c r="D38" s="192" t="str">
        <f>IFERROR(VLOOKUP(C38,COMPETENCIAS!A4:C15,2,FALSE),"")</f>
        <v>Elegir entre una o varias alternativas para solucionar un problema o atender una situación, comprometiéndose con acciones concretas y consecuentes con la decisión</v>
      </c>
      <c r="E38" s="193"/>
      <c r="F38" s="194"/>
      <c r="G38" s="192" t="str">
        <f>IFERROR(VLOOKUP(C38,COMPETENCIAS!A5:C15,3,FALSE),"")</f>
        <v xml:space="preserve">• Acepta instrucciones, aunque se difiera de ellas.
• Realiza los cometidos y tareas del puesto de trabajo:
• Acepta la supervisión constante.
• Realiza funciones orientadas a apoyar la acción de otros miembros de la organización
</v>
      </c>
      <c r="H38" s="193"/>
      <c r="I38" s="194"/>
    </row>
    <row r="39" spans="1:9" ht="75.75" customHeight="1">
      <c r="A39" s="113" t="s">
        <v>37</v>
      </c>
      <c r="B39" s="115" t="s">
        <v>198</v>
      </c>
      <c r="C39" s="112" t="s">
        <v>185</v>
      </c>
      <c r="D39" s="192" t="str">
        <f>IFERROR(VLOOKUP(C39,COMPETENCIAS!A5:C16,2,FALSE),"")</f>
        <v>Establecer y mantener relaciones de trabajo amistosas y positivas, basadas en la comunicación abierta y fluida y en el respeto por los demás.</v>
      </c>
      <c r="E39" s="193"/>
      <c r="F39" s="194"/>
      <c r="G39" s="192" t="str">
        <f>IFERROR(VLOOKUP(C39,COMPETENCIAS!A6:C16,3,FALSE),"")</f>
        <v xml:space="preserve">• Escucha con interés a las personas y capta las preocupaciones, intereses y necesidades de los demás
• Transmite eficazmente las ideas, sentimientos e información impidiendo con ello malos entendidos o situaciones confusas que puedan generar conflictos.
</v>
      </c>
      <c r="H39" s="193"/>
      <c r="I39" s="194"/>
    </row>
    <row r="40" spans="1:9" ht="64.5" customHeight="1">
      <c r="A40" s="114" t="s">
        <v>38</v>
      </c>
      <c r="B40" s="115" t="s">
        <v>198</v>
      </c>
      <c r="C40" s="112" t="s">
        <v>186</v>
      </c>
      <c r="D40" s="192" t="str">
        <f>IFERROR(VLOOKUP(C40,COMPETENCIAS!A6:C17,2,FALSE),"")</f>
        <v>Cooperar con los demás con el fin de alcanzar los objetivos institucionales</v>
      </c>
      <c r="E40" s="193"/>
      <c r="F40" s="194"/>
      <c r="G40" s="192" t="str">
        <f>IFERROR(VLOOKUP(C40,COMPETENCIAS!A7:C17,3,FALSE),"")</f>
        <v xml:space="preserve">• Ayuda al logro de los objetivos articulando sus actuaciones con los demás.
• Cumple los compromisos que adquiere.
• Facilita la labor de sus superiores y compañeros de trabajo.
</v>
      </c>
      <c r="H40" s="193"/>
      <c r="I40" s="194"/>
    </row>
    <row r="41" spans="1:9" ht="120" customHeight="1">
      <c r="A41" s="114" t="s">
        <v>251</v>
      </c>
      <c r="B41" s="116" t="s">
        <v>159</v>
      </c>
      <c r="C41" s="112" t="s">
        <v>155</v>
      </c>
      <c r="D41" s="192" t="str">
        <f>IFERROR(VLOOKUP(C41,COMPETENCIAS!A7:C18,2,FALSE),"")</f>
        <v>Realizar las funciones y cumplir los compromisos organizacionales con eficacia y calidad</v>
      </c>
      <c r="E41" s="193"/>
      <c r="F41" s="194"/>
      <c r="G41" s="192" t="str">
        <f>IFERROR(VLOOKUP(C41,COMPETENCIAS!A8:C18,3,FALSE),"")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1" s="193"/>
      <c r="I41" s="194"/>
    </row>
    <row r="42" spans="1:9" ht="116.25" customHeight="1">
      <c r="A42" s="114" t="s">
        <v>252</v>
      </c>
      <c r="B42" s="116" t="s">
        <v>159</v>
      </c>
      <c r="C42" s="112" t="s">
        <v>156</v>
      </c>
      <c r="D42" s="192" t="str">
        <f>IFERROR(VLOOKUP(C42,COMPETENCIAS!A8:C19,2,FALSE),"")</f>
        <v>Dirigir las decisiones y acciones a la satisfacción de las necesidades e intereses de los usuarios internos y externos, de conformidad con las responsabilidades Públicas asignadas a la entidad.</v>
      </c>
      <c r="E42" s="193"/>
      <c r="F42" s="194"/>
      <c r="G42" s="192" t="str">
        <f>IFERROR(VLOOKUP(C42,COMPETENCIAS!A9:C19,3,FALSE),"")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2" s="193"/>
      <c r="I42" s="194"/>
    </row>
    <row r="43" spans="1:9" ht="131.25" customHeight="1">
      <c r="A43" s="183" t="s">
        <v>253</v>
      </c>
      <c r="B43" s="176" t="s">
        <v>159</v>
      </c>
      <c r="C43" s="177" t="s">
        <v>157</v>
      </c>
      <c r="D43" s="192" t="str">
        <f>IFERROR(VLOOKUP(C43,COMPETENCIAS!A9:C20,2,FALSE),"")</f>
        <v>Hacer uso responsable y claro de los recursos públicos, eliminando cualquier discrecionalidad indebida en su utilización y garantizar el acceso a la información gubernamental.</v>
      </c>
      <c r="E43" s="193"/>
      <c r="F43" s="194"/>
      <c r="G43" s="192" t="str">
        <f>IFERROR(VLOOKUP(C43,COMPETENCIAS!A10:C20,3,FALSE),"")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3" s="193"/>
      <c r="I43" s="194"/>
    </row>
    <row r="44" spans="1:9" ht="70.5" customHeight="1">
      <c r="A44" s="74" t="s">
        <v>254</v>
      </c>
      <c r="B44" s="180" t="s">
        <v>159</v>
      </c>
      <c r="C44" s="181" t="s">
        <v>158</v>
      </c>
      <c r="D44" s="195" t="str">
        <f>IFERROR(VLOOKUP(C44,COMPETENCIAS!A10:C21,2,FALSE),"")</f>
        <v>Alinear el propio comportamiento a las necesidades, prioridades y organizacionales.</v>
      </c>
      <c r="E44" s="195"/>
      <c r="F44" s="196"/>
      <c r="G44" s="197" t="str">
        <f>IFERROR(VLOOKUP(C44,COMPETENCIAS!A11:C21,3,FALSE),"")</f>
        <v>• Promueve las metas de la organización y respeta sus normas.
• Antepone las necesidades de la organización a sus propias necesidades.
• Apoya a la organización en situaciones dificiles.
• Demuestra sentido de pertenencia en todas sus actuaciones.</v>
      </c>
      <c r="H44" s="195"/>
      <c r="I44" s="196"/>
    </row>
    <row r="45" spans="1:9" ht="79.5" customHeight="1">
      <c r="A45" s="74" t="s">
        <v>255</v>
      </c>
      <c r="B45" s="180" t="s">
        <v>159</v>
      </c>
      <c r="C45" s="179" t="s">
        <v>244</v>
      </c>
      <c r="D45" s="199" t="s">
        <v>249</v>
      </c>
      <c r="E45" s="199"/>
      <c r="F45" s="200"/>
      <c r="G45" s="198" t="s">
        <v>246</v>
      </c>
      <c r="H45" s="199"/>
      <c r="I45" s="200"/>
    </row>
    <row r="46" spans="1:9" ht="111.75" customHeight="1">
      <c r="A46" s="184" t="s">
        <v>256</v>
      </c>
      <c r="B46" s="178" t="s">
        <v>159</v>
      </c>
      <c r="C46" s="185" t="s">
        <v>243</v>
      </c>
      <c r="D46" s="198" t="s">
        <v>248</v>
      </c>
      <c r="E46" s="199"/>
      <c r="F46" s="200"/>
      <c r="G46" s="198" t="s">
        <v>245</v>
      </c>
      <c r="H46" s="199"/>
      <c r="I46" s="200"/>
    </row>
    <row r="47" spans="1:9" ht="56.25" customHeight="1">
      <c r="A47" s="114" t="s">
        <v>257</v>
      </c>
      <c r="B47" s="116" t="s">
        <v>159</v>
      </c>
      <c r="C47" s="179" t="s">
        <v>247</v>
      </c>
      <c r="D47" s="198" t="s">
        <v>250</v>
      </c>
      <c r="E47" s="199"/>
      <c r="F47" s="200"/>
      <c r="G47" s="198" t="s">
        <v>259</v>
      </c>
      <c r="H47" s="199"/>
      <c r="I47" s="200"/>
    </row>
    <row r="48" spans="1:9" ht="7.5" customHeight="1">
      <c r="A48" s="175"/>
      <c r="B48" s="175"/>
      <c r="C48" s="175"/>
      <c r="D48" s="175"/>
      <c r="E48" s="175"/>
      <c r="F48" s="175"/>
      <c r="G48" s="175"/>
      <c r="H48" s="175"/>
      <c r="I48" s="175"/>
    </row>
    <row r="49" spans="1:13" ht="17.25" customHeight="1">
      <c r="A49" s="209" t="s">
        <v>213</v>
      </c>
      <c r="B49" s="210"/>
      <c r="C49" s="210"/>
      <c r="D49" s="210"/>
      <c r="E49" s="211"/>
      <c r="F49" s="212"/>
      <c r="G49" s="213"/>
      <c r="H49" s="144"/>
      <c r="I49" s="144"/>
      <c r="J49" s="39"/>
      <c r="K49" s="39"/>
      <c r="L49" s="39"/>
      <c r="M49" s="39"/>
    </row>
    <row r="50" spans="1:13" ht="34.9" customHeight="1">
      <c r="A50" s="136" t="s">
        <v>9</v>
      </c>
      <c r="B50" s="245"/>
      <c r="C50" s="245"/>
      <c r="D50" s="245"/>
      <c r="E50" s="24"/>
      <c r="F50" s="246"/>
      <c r="G50" s="246"/>
      <c r="H50" s="246"/>
      <c r="I50" s="246"/>
      <c r="J50" s="8"/>
    </row>
    <row r="51" spans="1:13" ht="24.95" customHeight="1">
      <c r="A51" s="247" t="s">
        <v>10</v>
      </c>
      <c r="B51" s="248"/>
      <c r="C51" s="248"/>
      <c r="D51" s="249"/>
      <c r="E51" s="131"/>
      <c r="F51" s="250" t="s">
        <v>11</v>
      </c>
      <c r="G51" s="250"/>
      <c r="H51" s="250"/>
      <c r="I51" s="250"/>
      <c r="J51" s="3"/>
    </row>
    <row r="52" spans="1:13" ht="22.15" customHeight="1">
      <c r="A52" s="253" t="s">
        <v>222</v>
      </c>
      <c r="B52" s="254"/>
      <c r="C52" s="254"/>
      <c r="D52" s="254"/>
      <c r="E52" s="254"/>
      <c r="F52" s="254"/>
      <c r="G52" s="254"/>
      <c r="H52" s="254"/>
      <c r="I52" s="254"/>
      <c r="J52" s="254"/>
      <c r="K52" s="255"/>
    </row>
    <row r="53" spans="1:13" ht="29.25" customHeight="1">
      <c r="A53" s="251" t="s">
        <v>29</v>
      </c>
      <c r="B53" s="251"/>
      <c r="C53" s="252"/>
      <c r="D53" s="252"/>
      <c r="E53" s="252"/>
      <c r="F53" s="252"/>
      <c r="G53" s="252"/>
      <c r="H53" s="252"/>
      <c r="I53" s="252"/>
    </row>
    <row r="54" spans="1:13" ht="7.5" customHeight="1">
      <c r="A54" s="252"/>
      <c r="B54" s="252"/>
      <c r="C54" s="252"/>
      <c r="D54" s="252"/>
      <c r="E54" s="252"/>
      <c r="F54" s="252"/>
      <c r="G54" s="252"/>
      <c r="H54" s="252"/>
      <c r="I54" s="252"/>
      <c r="J54" s="8"/>
    </row>
    <row r="55" spans="1:13" ht="12.75" hidden="1" customHeight="1">
      <c r="A55" s="190" t="s">
        <v>12</v>
      </c>
      <c r="B55" s="190"/>
      <c r="C55" s="190"/>
      <c r="D55" s="190"/>
      <c r="E55" s="244"/>
      <c r="F55" s="244"/>
      <c r="G55" s="244"/>
      <c r="H55" s="244"/>
      <c r="I55" s="244"/>
    </row>
    <row r="56" spans="1:13" ht="14.25" hidden="1" thickTop="1" thickBot="1">
      <c r="A56" s="190"/>
      <c r="B56" s="190"/>
      <c r="C56" s="190"/>
      <c r="D56" s="190"/>
      <c r="E56" s="21"/>
      <c r="F56" s="11"/>
      <c r="G56" s="11"/>
      <c r="H56" s="11"/>
      <c r="I56" s="11"/>
      <c r="J56" s="8"/>
    </row>
    <row r="57" spans="1:13" ht="14.25" hidden="1" thickTop="1" thickBot="1">
      <c r="A57" s="190"/>
      <c r="B57" s="190"/>
      <c r="C57" s="190"/>
      <c r="D57" s="190"/>
      <c r="E57" s="21"/>
      <c r="F57" s="11"/>
      <c r="G57" s="11"/>
      <c r="H57" s="11"/>
      <c r="I57" s="11"/>
      <c r="J57" s="8"/>
    </row>
    <row r="58" spans="1:13" ht="23.1" hidden="1" customHeight="1">
      <c r="A58" s="190"/>
      <c r="B58" s="190"/>
      <c r="C58" s="190"/>
      <c r="D58" s="190"/>
      <c r="E58" s="21"/>
      <c r="F58" s="11"/>
      <c r="G58" s="11"/>
      <c r="H58" s="11"/>
      <c r="I58" s="11"/>
      <c r="J58" s="8"/>
    </row>
    <row r="59" spans="1:13" hidden="1">
      <c r="A59" s="11"/>
      <c r="B59" s="11"/>
      <c r="C59" s="11"/>
      <c r="D59" s="11"/>
      <c r="E59" s="11"/>
      <c r="F59" s="11"/>
      <c r="G59" s="11"/>
      <c r="H59" s="11"/>
      <c r="I59" s="11"/>
      <c r="J59" s="8"/>
    </row>
  </sheetData>
  <mergeCells count="81">
    <mergeCell ref="A1:B4"/>
    <mergeCell ref="A5:B5"/>
    <mergeCell ref="C1:H1"/>
    <mergeCell ref="C2:H2"/>
    <mergeCell ref="C3:H4"/>
    <mergeCell ref="A11:C11"/>
    <mergeCell ref="A12:B12"/>
    <mergeCell ref="C12:I12"/>
    <mergeCell ref="D11:G11"/>
    <mergeCell ref="A6:C6"/>
    <mergeCell ref="A7:I7"/>
    <mergeCell ref="A9:C9"/>
    <mergeCell ref="A10:I10"/>
    <mergeCell ref="D9:G9"/>
    <mergeCell ref="A13:I13"/>
    <mergeCell ref="A14:I14"/>
    <mergeCell ref="A15:C15"/>
    <mergeCell ref="A16:I16"/>
    <mergeCell ref="D15:G15"/>
    <mergeCell ref="A19:I19"/>
    <mergeCell ref="A17:C17"/>
    <mergeCell ref="D17:I17"/>
    <mergeCell ref="A18:I18"/>
    <mergeCell ref="A22:I22"/>
    <mergeCell ref="A55:D58"/>
    <mergeCell ref="E55:I55"/>
    <mergeCell ref="A32:I32"/>
    <mergeCell ref="B50:D50"/>
    <mergeCell ref="F50:I50"/>
    <mergeCell ref="A51:D51"/>
    <mergeCell ref="F51:I51"/>
    <mergeCell ref="A53:I54"/>
    <mergeCell ref="D36:F36"/>
    <mergeCell ref="D37:F37"/>
    <mergeCell ref="D38:F38"/>
    <mergeCell ref="D39:F39"/>
    <mergeCell ref="A52:K52"/>
    <mergeCell ref="G41:I41"/>
    <mergeCell ref="D42:F42"/>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B27:D27"/>
    <mergeCell ref="E27:H27"/>
    <mergeCell ref="A20:I20"/>
    <mergeCell ref="A49:D49"/>
    <mergeCell ref="E49:G49"/>
    <mergeCell ref="A33:A35"/>
    <mergeCell ref="B33:B35"/>
    <mergeCell ref="D40:F40"/>
    <mergeCell ref="I23:I24"/>
    <mergeCell ref="G36:I36"/>
    <mergeCell ref="G37:I37"/>
    <mergeCell ref="G38:I38"/>
    <mergeCell ref="G39:I39"/>
    <mergeCell ref="G40:I40"/>
    <mergeCell ref="D41:F41"/>
    <mergeCell ref="G42:I42"/>
    <mergeCell ref="D43:F43"/>
    <mergeCell ref="G43:I43"/>
    <mergeCell ref="D44:F44"/>
    <mergeCell ref="G44:I44"/>
    <mergeCell ref="D47:F47"/>
    <mergeCell ref="G47:I47"/>
    <mergeCell ref="D46:F46"/>
    <mergeCell ref="G46:I46"/>
    <mergeCell ref="D45:F45"/>
    <mergeCell ref="G45:I45"/>
  </mergeCells>
  <conditionalFormatting sqref="A30 A49">
    <cfRule type="cellIs" dxfId="22" priority="17" stopIfTrue="1" operator="equal">
      <formula>"Si"</formula>
    </cfRule>
  </conditionalFormatting>
  <conditionalFormatting sqref="D9">
    <cfRule type="expression" dxfId="21" priority="18" stopIfTrue="1">
      <formula>NOT(ISERROR(SEARCH("REVISAR SI CORRESPONDE AL NIVEL",D9)))</formula>
    </cfRule>
  </conditionalFormatting>
  <dataValidations count="3">
    <dataValidation type="list" allowBlank="1" showInputMessage="1" showErrorMessage="1" sqref="B36:B47">
      <formula1>COMPETENCIAS</formula1>
    </dataValidation>
    <dataValidation type="list" allowBlank="1" showInputMessage="1" showErrorMessage="1" sqref="C36:C44">
      <formula1>INDIRECT(B36)</formula1>
    </dataValidation>
    <dataValidation type="list" allowBlank="1" showInputMessage="1" showErrorMessage="1" sqref="I11">
      <formula1>$M$11</formula1>
    </dataValidation>
  </dataValidations>
  <printOptions horizontalCentered="1"/>
  <pageMargins left="0.23622047244094491" right="0.23622047244094491" top="0.74803149606299213" bottom="0.74803149606299213" header="0.31496062992125984" footer="0.31496062992125984"/>
  <pageSetup scale="55" firstPageNumber="0" orientation="portrait" horizontalDpi="300" verticalDpi="300" r:id="rId1"/>
  <headerFooter alignWithMargins="0"/>
  <rowBreaks count="1" manualBreakCount="1">
    <brk id="40" max="8" man="1"/>
  </rowBreaks>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LISTAS!$E$3:$E$25</xm:f>
          </x14:formula1>
          <xm:sqref>D17:I17</xm:sqref>
        </x14:dataValidation>
        <x14:dataValidation type="list" allowBlank="1" showInputMessage="1" showErrorMessage="1">
          <x14:formula1>
            <xm:f>LISTAS!$C$3:$C$69</xm:f>
          </x14:formula1>
          <xm:sqref>C12:I12</xm:sqref>
        </x14:dataValidation>
        <x14:dataValidation type="list" allowBlank="1" showInputMessage="1" showErrorMessage="1">
          <x14:formula1>
            <xm:f>LISTAS!$A$3:$A$11</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pageSetUpPr fitToPage="1"/>
  </sheetPr>
  <dimension ref="A1:P102"/>
  <sheetViews>
    <sheetView showZeros="0" tabSelected="1" view="pageBreakPreview" zoomScale="70" zoomScaleNormal="85" zoomScaleSheetLayoutView="70" workbookViewId="0">
      <selection activeCell="I1" sqref="I1:I4"/>
    </sheetView>
  </sheetViews>
  <sheetFormatPr baseColWidth="10" defaultColWidth="10.85546875" defaultRowHeight="12.75"/>
  <cols>
    <col min="1" max="1" width="6.28515625" style="22" customWidth="1"/>
    <col min="2" max="2" width="15.7109375" style="22" customWidth="1"/>
    <col min="3" max="3" width="33" style="22" customWidth="1"/>
    <col min="4" max="4" width="17" style="22" customWidth="1"/>
    <col min="5" max="5" width="17.7109375" style="22" customWidth="1"/>
    <col min="6" max="6" width="11.28515625" style="22" customWidth="1"/>
    <col min="7" max="7" width="17.5703125" style="22" customWidth="1"/>
    <col min="8" max="8" width="20.5703125" style="22" customWidth="1"/>
    <col min="9" max="9" width="20.42578125" style="22" customWidth="1"/>
    <col min="10" max="10" width="17" style="22" customWidth="1"/>
    <col min="11" max="11" width="18.7109375" style="22" customWidth="1"/>
    <col min="12" max="12" width="10.85546875" style="1" hidden="1" customWidth="1"/>
    <col min="13" max="13" width="10.85546875" style="6" hidden="1" customWidth="1"/>
    <col min="14" max="15" width="10.85546875" style="7" hidden="1" customWidth="1"/>
    <col min="16" max="16384" width="10.85546875" style="6"/>
  </cols>
  <sheetData>
    <row r="1" spans="1:16" ht="15.75">
      <c r="A1" s="284"/>
      <c r="B1" s="285"/>
      <c r="C1" s="432" t="s">
        <v>30</v>
      </c>
      <c r="D1" s="433"/>
      <c r="E1" s="433"/>
      <c r="F1" s="433"/>
      <c r="G1" s="433"/>
      <c r="H1" s="433"/>
      <c r="I1" s="434"/>
      <c r="J1" s="418"/>
      <c r="K1" s="419"/>
    </row>
    <row r="2" spans="1:16" ht="15.75">
      <c r="A2" s="286"/>
      <c r="B2" s="287"/>
      <c r="C2" s="292" t="s">
        <v>13</v>
      </c>
      <c r="D2" s="293"/>
      <c r="E2" s="293"/>
      <c r="F2" s="293"/>
      <c r="G2" s="293"/>
      <c r="H2" s="293"/>
      <c r="I2" s="294"/>
      <c r="J2" s="420"/>
      <c r="K2" s="421"/>
      <c r="L2" s="5"/>
    </row>
    <row r="3" spans="1:16" ht="15.6" customHeight="1">
      <c r="A3" s="286"/>
      <c r="B3" s="287"/>
      <c r="C3" s="426" t="s">
        <v>23</v>
      </c>
      <c r="D3" s="427"/>
      <c r="E3" s="427"/>
      <c r="F3" s="427"/>
      <c r="G3" s="427"/>
      <c r="H3" s="427"/>
      <c r="I3" s="428"/>
      <c r="J3" s="420"/>
      <c r="K3" s="421"/>
      <c r="L3" s="8"/>
      <c r="P3" s="162"/>
    </row>
    <row r="4" spans="1:16" ht="15.6" customHeight="1">
      <c r="A4" s="288"/>
      <c r="B4" s="289"/>
      <c r="C4" s="429"/>
      <c r="D4" s="430"/>
      <c r="E4" s="430"/>
      <c r="F4" s="430"/>
      <c r="G4" s="430"/>
      <c r="H4" s="430"/>
      <c r="I4" s="431"/>
      <c r="J4" s="422"/>
      <c r="K4" s="423"/>
      <c r="L4" s="8"/>
    </row>
    <row r="5" spans="1:16">
      <c r="A5" s="424" t="s">
        <v>0</v>
      </c>
      <c r="B5" s="425"/>
      <c r="C5" s="157" t="s">
        <v>28</v>
      </c>
      <c r="D5" s="337" t="s">
        <v>1</v>
      </c>
      <c r="E5" s="338"/>
      <c r="F5" s="157">
        <v>6</v>
      </c>
      <c r="G5" s="337" t="s">
        <v>2</v>
      </c>
      <c r="H5" s="338"/>
      <c r="I5" s="157">
        <v>2022</v>
      </c>
      <c r="J5" s="163" t="s">
        <v>239</v>
      </c>
      <c r="K5" s="160" t="s">
        <v>242</v>
      </c>
      <c r="L5" s="9"/>
      <c r="P5" s="162"/>
    </row>
    <row r="6" spans="1:16" ht="9.75" customHeight="1">
      <c r="A6" s="436"/>
      <c r="B6" s="436"/>
      <c r="C6" s="436"/>
      <c r="D6" s="10"/>
      <c r="E6" s="10"/>
      <c r="F6" s="10"/>
      <c r="G6" s="10"/>
      <c r="H6" s="10"/>
      <c r="I6" s="10"/>
      <c r="J6" s="10"/>
      <c r="K6" s="161"/>
      <c r="L6" s="8"/>
    </row>
    <row r="7" spans="1:16" ht="14.85" customHeight="1">
      <c r="A7" s="276" t="s">
        <v>41</v>
      </c>
      <c r="B7" s="277"/>
      <c r="C7" s="277"/>
      <c r="D7" s="277"/>
      <c r="E7" s="277"/>
      <c r="F7" s="277"/>
      <c r="G7" s="277"/>
      <c r="H7" s="277"/>
      <c r="I7" s="277"/>
      <c r="J7" s="277"/>
      <c r="K7" s="277"/>
    </row>
    <row r="8" spans="1:16" ht="6.2" customHeight="1">
      <c r="A8" s="23"/>
      <c r="B8" s="23"/>
      <c r="C8" s="23"/>
      <c r="D8" s="23"/>
      <c r="E8" s="23"/>
      <c r="F8" s="23"/>
      <c r="G8" s="23"/>
      <c r="H8" s="23"/>
      <c r="I8" s="23"/>
      <c r="J8" s="23"/>
      <c r="K8" s="23"/>
      <c r="L8" s="8"/>
    </row>
    <row r="9" spans="1:16" ht="19.899999999999999" customHeight="1">
      <c r="A9" s="278" t="s">
        <v>3</v>
      </c>
      <c r="B9" s="278"/>
      <c r="C9" s="278"/>
      <c r="D9" s="412">
        <f>+CONCERTACIÓN!D9</f>
        <v>0</v>
      </c>
      <c r="E9" s="413"/>
      <c r="F9" s="413"/>
      <c r="G9" s="413"/>
      <c r="H9" s="413"/>
      <c r="I9" s="123" t="s">
        <v>15</v>
      </c>
      <c r="J9" s="307">
        <f>+CONCERTACIÓN!I9</f>
        <v>0</v>
      </c>
      <c r="K9" s="307"/>
    </row>
    <row r="10" spans="1:16" ht="5.45" customHeight="1">
      <c r="A10" s="279"/>
      <c r="B10" s="280"/>
      <c r="C10" s="280"/>
      <c r="D10" s="280"/>
      <c r="E10" s="280"/>
      <c r="F10" s="280"/>
      <c r="G10" s="280"/>
      <c r="H10" s="280"/>
      <c r="I10" s="280"/>
      <c r="J10" s="281"/>
      <c r="K10" s="281"/>
    </row>
    <row r="11" spans="1:16" ht="26.25" customHeight="1">
      <c r="A11" s="206" t="s">
        <v>43</v>
      </c>
      <c r="B11" s="207"/>
      <c r="C11" s="208"/>
      <c r="D11" s="274">
        <f>+CONCERTACIÓN!D11</f>
        <v>0</v>
      </c>
      <c r="E11" s="274"/>
      <c r="F11" s="274"/>
      <c r="G11" s="274"/>
      <c r="H11" s="274"/>
      <c r="I11" s="167"/>
      <c r="J11" s="257">
        <f>+CONCERTACIÓN!I11</f>
        <v>0</v>
      </c>
      <c r="K11" s="257"/>
      <c r="L11" s="4"/>
      <c r="N11" s="12" t="e">
        <f>VLOOKUP(DOCUMENTO,#REF!,9,0)</f>
        <v>#REF!</v>
      </c>
    </row>
    <row r="12" spans="1:16" ht="22.9" customHeight="1">
      <c r="A12" s="206" t="s">
        <v>103</v>
      </c>
      <c r="B12" s="207"/>
      <c r="C12" s="257">
        <f>+CONCERTACIÓN!C12</f>
        <v>0</v>
      </c>
      <c r="D12" s="257"/>
      <c r="E12" s="257"/>
      <c r="F12" s="257"/>
      <c r="G12" s="257"/>
      <c r="H12" s="257"/>
      <c r="I12" s="257"/>
      <c r="J12" s="257"/>
      <c r="K12" s="257"/>
      <c r="L12" s="2"/>
    </row>
    <row r="13" spans="1:16" ht="6" customHeight="1">
      <c r="A13" s="263"/>
      <c r="B13" s="264"/>
      <c r="C13" s="265"/>
      <c r="D13" s="265"/>
      <c r="E13" s="265"/>
      <c r="F13" s="265"/>
      <c r="G13" s="265"/>
      <c r="H13" s="265"/>
      <c r="I13" s="265"/>
      <c r="J13" s="265"/>
      <c r="K13" s="265"/>
      <c r="L13" s="13"/>
    </row>
    <row r="14" spans="1:16" ht="21" customHeight="1">
      <c r="A14" s="266" t="s">
        <v>42</v>
      </c>
      <c r="B14" s="266"/>
      <c r="C14" s="266"/>
      <c r="D14" s="266"/>
      <c r="E14" s="266"/>
      <c r="F14" s="266"/>
      <c r="G14" s="266"/>
      <c r="H14" s="266"/>
      <c r="I14" s="266"/>
      <c r="J14" s="266"/>
      <c r="K14" s="266"/>
    </row>
    <row r="15" spans="1:16" s="7" customFormat="1" ht="22.9" customHeight="1">
      <c r="A15" s="267" t="s">
        <v>16</v>
      </c>
      <c r="B15" s="267"/>
      <c r="C15" s="267"/>
      <c r="D15" s="272">
        <f>+CONCERTACIÓN!D15</f>
        <v>0</v>
      </c>
      <c r="E15" s="273"/>
      <c r="F15" s="273"/>
      <c r="G15" s="273"/>
      <c r="H15" s="273"/>
      <c r="I15" s="172" t="s">
        <v>15</v>
      </c>
      <c r="J15" s="308">
        <f>+CONCERTACIÓN!I15</f>
        <v>0</v>
      </c>
      <c r="K15" s="308"/>
      <c r="L15" s="2"/>
      <c r="M15" s="6"/>
    </row>
    <row r="16" spans="1:16" s="7" customFormat="1" ht="5.45" customHeight="1">
      <c r="A16" s="268"/>
      <c r="B16" s="269"/>
      <c r="C16" s="269"/>
      <c r="D16" s="270"/>
      <c r="E16" s="270"/>
      <c r="F16" s="270"/>
      <c r="G16" s="270"/>
      <c r="H16" s="270"/>
      <c r="I16" s="270"/>
      <c r="J16" s="271"/>
      <c r="K16" s="271"/>
      <c r="L16" s="1"/>
      <c r="M16" s="6"/>
    </row>
    <row r="17" spans="1:15" s="7" customFormat="1" ht="22.9" customHeight="1">
      <c r="A17" s="206" t="s">
        <v>43</v>
      </c>
      <c r="B17" s="207"/>
      <c r="C17" s="207"/>
      <c r="D17" s="257">
        <f>+CONCERTACIÓN!D17</f>
        <v>0</v>
      </c>
      <c r="E17" s="257"/>
      <c r="F17" s="257"/>
      <c r="G17" s="257"/>
      <c r="H17" s="257"/>
      <c r="I17" s="257"/>
      <c r="J17" s="257"/>
      <c r="K17" s="257"/>
      <c r="L17" s="4"/>
      <c r="M17" s="6"/>
      <c r="N17" s="12" t="e">
        <f>VLOOKUP(DOCUMENTO,#REF!,9,0)</f>
        <v>#REF!</v>
      </c>
    </row>
    <row r="18" spans="1:15" s="7" customFormat="1" ht="6.2" customHeight="1">
      <c r="A18" s="435"/>
      <c r="B18" s="435"/>
      <c r="C18" s="435"/>
      <c r="D18" s="260"/>
      <c r="E18" s="260"/>
      <c r="F18" s="260"/>
      <c r="G18" s="259"/>
      <c r="H18" s="259"/>
      <c r="I18" s="259"/>
      <c r="J18" s="259"/>
      <c r="K18" s="259"/>
      <c r="L18" s="1"/>
      <c r="M18" s="6"/>
    </row>
    <row r="19" spans="1:15" s="7" customFormat="1" ht="22.15" customHeight="1">
      <c r="A19" s="321" t="s">
        <v>202</v>
      </c>
      <c r="B19" s="321"/>
      <c r="C19" s="321"/>
      <c r="D19" s="321"/>
      <c r="E19" s="321"/>
      <c r="F19" s="322"/>
      <c r="G19" s="408" t="s">
        <v>203</v>
      </c>
      <c r="H19" s="408"/>
      <c r="I19" s="408"/>
      <c r="J19" s="408"/>
      <c r="K19" s="408"/>
      <c r="L19" s="1"/>
      <c r="M19" s="6"/>
    </row>
    <row r="20" spans="1:15" s="7" customFormat="1" ht="22.15" customHeight="1">
      <c r="A20" s="406"/>
      <c r="B20" s="407"/>
      <c r="C20" s="407"/>
      <c r="D20" s="407"/>
      <c r="E20" s="407"/>
      <c r="F20" s="407"/>
      <c r="G20" s="173" t="s">
        <v>225</v>
      </c>
      <c r="H20" s="325"/>
      <c r="I20" s="325"/>
      <c r="J20" s="325"/>
      <c r="K20" s="325"/>
      <c r="L20" s="1"/>
      <c r="M20" s="6"/>
    </row>
    <row r="21" spans="1:15" s="7" customFormat="1" ht="22.15" customHeight="1">
      <c r="A21" s="406"/>
      <c r="B21" s="407"/>
      <c r="C21" s="407"/>
      <c r="D21" s="407"/>
      <c r="E21" s="407"/>
      <c r="F21" s="407"/>
      <c r="G21" s="152" t="s">
        <v>226</v>
      </c>
      <c r="H21" s="326"/>
      <c r="I21" s="326"/>
      <c r="J21" s="326"/>
      <c r="K21" s="326"/>
      <c r="L21" s="1"/>
      <c r="M21" s="6"/>
    </row>
    <row r="22" spans="1:15" s="7" customFormat="1" ht="6.2" customHeight="1">
      <c r="A22" s="416"/>
      <c r="B22" s="416"/>
      <c r="C22" s="416"/>
      <c r="D22" s="416"/>
      <c r="E22" s="416"/>
      <c r="F22" s="416"/>
      <c r="G22" s="417"/>
      <c r="H22" s="417"/>
      <c r="I22" s="417"/>
      <c r="J22" s="417"/>
      <c r="K22" s="417"/>
      <c r="L22" s="8"/>
      <c r="M22" s="6"/>
    </row>
    <row r="23" spans="1:15" s="7" customFormat="1" ht="21" customHeight="1">
      <c r="A23" s="206" t="s">
        <v>232</v>
      </c>
      <c r="B23" s="207"/>
      <c r="C23" s="207"/>
      <c r="D23" s="207"/>
      <c r="E23" s="207"/>
      <c r="F23" s="207"/>
      <c r="G23" s="207"/>
      <c r="H23" s="207"/>
      <c r="I23" s="207"/>
      <c r="J23" s="207"/>
      <c r="K23" s="207"/>
      <c r="L23" s="1"/>
      <c r="M23" s="6"/>
    </row>
    <row r="24" spans="1:15" s="7" customFormat="1" ht="5.45" customHeight="1">
      <c r="A24" s="24"/>
      <c r="B24" s="24"/>
      <c r="C24" s="24"/>
      <c r="D24" s="24"/>
      <c r="E24" s="24"/>
      <c r="F24" s="24"/>
      <c r="G24" s="24"/>
      <c r="H24" s="24"/>
      <c r="I24" s="24"/>
      <c r="J24" s="24"/>
      <c r="K24" s="24"/>
      <c r="L24" s="8"/>
      <c r="M24" s="6"/>
    </row>
    <row r="25" spans="1:15" s="7" customFormat="1" ht="15.6" customHeight="1">
      <c r="A25" s="261" t="s">
        <v>233</v>
      </c>
      <c r="B25" s="262"/>
      <c r="C25" s="262"/>
      <c r="D25" s="262"/>
      <c r="E25" s="261"/>
      <c r="F25" s="261"/>
      <c r="G25" s="261"/>
      <c r="H25" s="261"/>
      <c r="I25" s="262"/>
      <c r="J25" s="262"/>
      <c r="K25" s="262"/>
      <c r="L25" s="8"/>
      <c r="M25" s="6"/>
    </row>
    <row r="26" spans="1:15" ht="12" customHeight="1">
      <c r="A26" s="236" t="s">
        <v>152</v>
      </c>
      <c r="B26" s="238" t="s">
        <v>215</v>
      </c>
      <c r="C26" s="239"/>
      <c r="D26" s="239"/>
      <c r="E26" s="242" t="s">
        <v>227</v>
      </c>
      <c r="F26" s="242"/>
      <c r="G26" s="242"/>
      <c r="H26" s="242"/>
      <c r="I26" s="414" t="s">
        <v>36</v>
      </c>
      <c r="J26" s="398" t="s">
        <v>204</v>
      </c>
      <c r="K26" s="399"/>
    </row>
    <row r="27" spans="1:15" ht="32.450000000000003" customHeight="1">
      <c r="A27" s="237"/>
      <c r="B27" s="240"/>
      <c r="C27" s="241"/>
      <c r="D27" s="241"/>
      <c r="E27" s="242"/>
      <c r="F27" s="242"/>
      <c r="G27" s="242"/>
      <c r="H27" s="242"/>
      <c r="I27" s="415"/>
      <c r="J27" s="40" t="s">
        <v>40</v>
      </c>
      <c r="K27" s="67" t="s">
        <v>151</v>
      </c>
    </row>
    <row r="28" spans="1:15" ht="18.75" customHeight="1">
      <c r="A28" s="37" t="s">
        <v>32</v>
      </c>
      <c r="B28" s="328">
        <f>B29</f>
        <v>0</v>
      </c>
      <c r="C28" s="329"/>
      <c r="D28" s="330"/>
      <c r="E28" s="234">
        <f>+CONCERTACIÓN!E25</f>
        <v>0</v>
      </c>
      <c r="F28" s="234"/>
      <c r="G28" s="234"/>
      <c r="H28" s="234"/>
      <c r="I28" s="60">
        <f>CONCERTACIÓN!I25</f>
        <v>0</v>
      </c>
      <c r="J28" s="36"/>
      <c r="K28" s="36">
        <f>I28*J28</f>
        <v>0</v>
      </c>
      <c r="O28" s="7" t="s">
        <v>4</v>
      </c>
    </row>
    <row r="29" spans="1:15" ht="18.75" customHeight="1">
      <c r="A29" s="37" t="s">
        <v>33</v>
      </c>
      <c r="B29" s="201">
        <f>+CONCERTACIÓN!B26</f>
        <v>0</v>
      </c>
      <c r="C29" s="202"/>
      <c r="D29" s="203"/>
      <c r="E29" s="234">
        <f>+CONCERTACIÓN!E26</f>
        <v>0</v>
      </c>
      <c r="F29" s="234"/>
      <c r="G29" s="234"/>
      <c r="H29" s="234"/>
      <c r="I29" s="60">
        <f>CONCERTACIÓN!I26</f>
        <v>0</v>
      </c>
      <c r="J29" s="36"/>
      <c r="K29" s="75">
        <f t="shared" ref="K29:K32" si="0">I29*J29</f>
        <v>0</v>
      </c>
      <c r="O29" s="7" t="s">
        <v>5</v>
      </c>
    </row>
    <row r="30" spans="1:15" ht="18.75" customHeight="1">
      <c r="A30" s="37" t="s">
        <v>34</v>
      </c>
      <c r="B30" s="201">
        <f>+CONCERTACIÓN!B27</f>
        <v>0</v>
      </c>
      <c r="C30" s="202"/>
      <c r="D30" s="203"/>
      <c r="E30" s="234">
        <f>+CONCERTACIÓN!E27</f>
        <v>0</v>
      </c>
      <c r="F30" s="234"/>
      <c r="G30" s="234"/>
      <c r="H30" s="234"/>
      <c r="I30" s="60">
        <f>CONCERTACIÓN!I27</f>
        <v>0</v>
      </c>
      <c r="J30" s="36"/>
      <c r="K30" s="75">
        <f t="shared" si="0"/>
        <v>0</v>
      </c>
    </row>
    <row r="31" spans="1:15" ht="18.75" customHeight="1">
      <c r="A31" s="37" t="s">
        <v>37</v>
      </c>
      <c r="B31" s="201">
        <f>+CONCERTACIÓN!B28</f>
        <v>0</v>
      </c>
      <c r="C31" s="202"/>
      <c r="D31" s="203"/>
      <c r="E31" s="234">
        <f>+CONCERTACIÓN!E28</f>
        <v>0</v>
      </c>
      <c r="F31" s="234"/>
      <c r="G31" s="234"/>
      <c r="H31" s="234"/>
      <c r="I31" s="60">
        <f>CONCERTACIÓN!I28</f>
        <v>0</v>
      </c>
      <c r="J31" s="36"/>
      <c r="K31" s="75">
        <f t="shared" si="0"/>
        <v>0</v>
      </c>
    </row>
    <row r="32" spans="1:15" ht="18.75" customHeight="1">
      <c r="A32" s="38" t="s">
        <v>38</v>
      </c>
      <c r="B32" s="201">
        <f>+CONCERTACIÓN!B29</f>
        <v>0</v>
      </c>
      <c r="C32" s="202"/>
      <c r="D32" s="203"/>
      <c r="E32" s="234">
        <f>+CONCERTACIÓN!E29</f>
        <v>0</v>
      </c>
      <c r="F32" s="234"/>
      <c r="G32" s="234"/>
      <c r="H32" s="234"/>
      <c r="I32" s="60">
        <f>CONCERTACIÓN!I29</f>
        <v>0</v>
      </c>
      <c r="J32" s="36"/>
      <c r="K32" s="75">
        <f t="shared" si="0"/>
        <v>0</v>
      </c>
    </row>
    <row r="33" spans="1:15" ht="34.15" customHeight="1">
      <c r="A33" s="232" t="s">
        <v>35</v>
      </c>
      <c r="B33" s="233"/>
      <c r="C33" s="233"/>
      <c r="D33" s="233"/>
      <c r="E33" s="233"/>
      <c r="F33" s="233"/>
      <c r="G33" s="233"/>
      <c r="H33" s="327"/>
      <c r="I33" s="186" t="str">
        <f>IF(COUNT(I28:I32)&lt;3,"MÍNIMO TRES (03) COMPROMISOS",IF(SUM(I28:I32)&gt;1,CONCATENATE("ERROR!!: Sumatoria mayor a 100% (",TEXT(SUM(I28:I32),"0%)")),IF(SUM(I28:I32)&lt;1,CONCATENATE("ERROR!!: Sumatoria menor a 100% (",TEXT(SUM(I28:I32),"0%)")),SUM(I28:I32))))</f>
        <v>ERROR!!: Sumatoria menor a 100% (0%)</v>
      </c>
      <c r="J33" s="35" t="s">
        <v>31</v>
      </c>
      <c r="K33" s="36">
        <f>SUM(K28:K32)</f>
        <v>0</v>
      </c>
    </row>
    <row r="34" spans="1:15" ht="7.9" customHeight="1">
      <c r="A34" s="332"/>
      <c r="B34" s="333"/>
      <c r="C34" s="333"/>
      <c r="D34" s="333"/>
      <c r="E34" s="333"/>
      <c r="F34" s="333"/>
      <c r="G34" s="333"/>
      <c r="H34" s="333"/>
      <c r="I34" s="333"/>
      <c r="J34" s="117"/>
      <c r="K34" s="125"/>
    </row>
    <row r="35" spans="1:15" ht="17.25" customHeight="1">
      <c r="A35" s="405"/>
      <c r="B35" s="405"/>
      <c r="C35" s="405"/>
      <c r="D35" s="405"/>
      <c r="E35" s="405"/>
      <c r="F35" s="405"/>
      <c r="G35" s="405"/>
      <c r="H35" s="405"/>
      <c r="I35" s="403" t="s">
        <v>200</v>
      </c>
      <c r="J35" s="404"/>
      <c r="K35" s="126">
        <f>K33*10</f>
        <v>0</v>
      </c>
    </row>
    <row r="36" spans="1:15" ht="4.9000000000000004" customHeight="1">
      <c r="A36" s="171"/>
      <c r="B36" s="140"/>
      <c r="C36" s="140"/>
      <c r="D36" s="140"/>
      <c r="E36" s="140"/>
      <c r="F36" s="140"/>
      <c r="G36" s="140"/>
      <c r="H36" s="140"/>
      <c r="I36" s="140"/>
      <c r="J36" s="140"/>
      <c r="K36" s="140"/>
    </row>
    <row r="37" spans="1:15" ht="19.899999999999999" customHeight="1">
      <c r="A37" s="409" t="s">
        <v>234</v>
      </c>
      <c r="B37" s="409"/>
      <c r="C37" s="409"/>
      <c r="D37" s="409"/>
      <c r="E37" s="409"/>
      <c r="F37" s="409"/>
      <c r="G37" s="409"/>
      <c r="H37" s="409"/>
      <c r="I37" s="409"/>
      <c r="J37" s="409"/>
      <c r="K37" s="409"/>
    </row>
    <row r="38" spans="1:15" s="111" customFormat="1" ht="54" customHeight="1">
      <c r="A38" s="306"/>
      <c r="B38" s="306"/>
      <c r="C38" s="306"/>
      <c r="D38" s="306"/>
      <c r="E38" s="306"/>
      <c r="F38" s="306"/>
      <c r="G38" s="306"/>
      <c r="H38" s="306"/>
      <c r="I38" s="306"/>
      <c r="J38" s="306"/>
      <c r="K38" s="306"/>
      <c r="L38" s="150"/>
      <c r="M38" s="150"/>
      <c r="N38" s="150"/>
      <c r="O38" s="150"/>
    </row>
    <row r="39" spans="1:15" ht="13.5" customHeight="1">
      <c r="A39" s="324" t="s">
        <v>152</v>
      </c>
      <c r="B39" s="217" t="s">
        <v>181</v>
      </c>
      <c r="C39" s="222" t="s">
        <v>176</v>
      </c>
      <c r="D39" s="400" t="s">
        <v>228</v>
      </c>
      <c r="E39" s="400"/>
      <c r="F39" s="401"/>
      <c r="G39" s="323" t="s">
        <v>230</v>
      </c>
      <c r="H39" s="400"/>
      <c r="I39" s="401"/>
      <c r="J39" s="398" t="s">
        <v>205</v>
      </c>
      <c r="K39" s="399"/>
    </row>
    <row r="40" spans="1:15" ht="29.45" customHeight="1">
      <c r="A40" s="214"/>
      <c r="B40" s="323"/>
      <c r="C40" s="223"/>
      <c r="D40" s="410"/>
      <c r="E40" s="410"/>
      <c r="F40" s="411"/>
      <c r="G40" s="216"/>
      <c r="H40" s="215"/>
      <c r="I40" s="402"/>
      <c r="J40" s="59" t="s">
        <v>224</v>
      </c>
      <c r="K40" s="59" t="s">
        <v>199</v>
      </c>
    </row>
    <row r="41" spans="1:15" ht="133.5" customHeight="1">
      <c r="A41" s="74" t="s">
        <v>32</v>
      </c>
      <c r="B41" s="180" t="str">
        <f>+CONCERTACIÓN!B36</f>
        <v>EMPLEO</v>
      </c>
      <c r="C41" s="181" t="str">
        <f>+CONCERTACIÓN!C36</f>
        <v>MANEJO DE LA INFORMACIÓN</v>
      </c>
      <c r="D41" s="301" t="str">
        <f>+CONCERTACIÓN!D36</f>
        <v>Manejar con respeto las informaciones personales e institucionales de que dispone.</v>
      </c>
      <c r="E41" s="301"/>
      <c r="F41" s="302"/>
      <c r="G41" s="303" t="str">
        <f>+CONCERTACIÓN!G36</f>
        <v xml:space="preserve">• Evade temas que indagan sobre información confidencial.
• Recoge sólo información imprescindible para el desarrollo de la tarea.
• Organiza y guarda de forma adecuada la información a su cuidado, teniendo en cuenta las normas legales y de la organización.
• No hace pública información laboral o de las personas que pueda afectar la organización o las personas.
• Es capaz de discernir que se puede hacer público y que no.
• Transmite información oportuna y objetiva.
</v>
      </c>
      <c r="H41" s="304"/>
      <c r="I41" s="305"/>
      <c r="J41" s="174"/>
      <c r="K41" s="141" t="str">
        <f t="shared" ref="K41:K52" si="1">IF(J41&lt;=6,"BAJO",IF(J41&lt;=9,"ACEPTABLE",IF(J41&lt;=12,"ALTO",IF(J41&lt;=15,"MUY ALTO"))))</f>
        <v>BAJO</v>
      </c>
    </row>
    <row r="42" spans="1:15" ht="59.25" customHeight="1">
      <c r="A42" s="74" t="s">
        <v>33</v>
      </c>
      <c r="B42" s="180" t="str">
        <f>+CONCERTACIÓN!B37</f>
        <v>EMPLEO</v>
      </c>
      <c r="C42" s="181" t="str">
        <f>+CONCERTACIÓN!C37</f>
        <v>ADAPTACIÓN AL CAMBIO</v>
      </c>
      <c r="D42" s="301" t="str">
        <f>+CONCERTACIÓN!D37</f>
        <v>Enfrentarse con flexibilidad y versatilidad a situaciones nuevas para aceptar los cambios positiva y constructivamente</v>
      </c>
      <c r="E42" s="301"/>
      <c r="F42" s="302"/>
      <c r="G42" s="303" t="str">
        <f>+CONCERTACIÓN!G37</f>
        <v xml:space="preserve">• Acepta y se adapta fácilmente los cambios.
• Responde al cambio con flexibilidad.
• Promueve el cambio.
</v>
      </c>
      <c r="H42" s="304"/>
      <c r="I42" s="305"/>
      <c r="J42" s="174"/>
      <c r="K42" s="141" t="str">
        <f t="shared" si="1"/>
        <v>BAJO</v>
      </c>
    </row>
    <row r="43" spans="1:15" ht="72.75" customHeight="1">
      <c r="A43" s="74" t="s">
        <v>34</v>
      </c>
      <c r="B43" s="180" t="str">
        <f>+CONCERTACIÓN!B38</f>
        <v>EMPLEO</v>
      </c>
      <c r="C43" s="182" t="str">
        <f>+CONCERTACIÓN!C38</f>
        <v>DISCIPLINA</v>
      </c>
      <c r="D43" s="301" t="str">
        <f>+CONCERTACIÓN!D38</f>
        <v>Elegir entre una o varias alternativas para solucionar un problema o atender una situación, comprometiéndose con acciones concretas y consecuentes con la decisión</v>
      </c>
      <c r="E43" s="301"/>
      <c r="F43" s="302"/>
      <c r="G43" s="303" t="str">
        <f>+CONCERTACIÓN!G38</f>
        <v xml:space="preserve">• Acepta instrucciones, aunque se difiera de ellas.
• Realiza los cometidos y tareas del puesto de trabajo:
• Acepta la supervisión constante.
• Realiza funciones orientadas a apoyar la acción de otros miembros de la organización
</v>
      </c>
      <c r="H43" s="304"/>
      <c r="I43" s="305"/>
      <c r="J43" s="174"/>
      <c r="K43" s="141" t="str">
        <f t="shared" si="1"/>
        <v>BAJO</v>
      </c>
    </row>
    <row r="44" spans="1:15" ht="88.5" customHeight="1">
      <c r="A44" s="74" t="s">
        <v>37</v>
      </c>
      <c r="B44" s="180" t="str">
        <f>+CONCERTACIÓN!B39</f>
        <v>EMPLEO</v>
      </c>
      <c r="C44" s="181" t="str">
        <f>+CONCERTACIÓN!C39</f>
        <v>RELACIONES INTERPERSONALES</v>
      </c>
      <c r="D44" s="301" t="str">
        <f>+CONCERTACIÓN!D39</f>
        <v>Establecer y mantener relaciones de trabajo amistosas y positivas, basadas en la comunicación abierta y fluida y en el respeto por los demás.</v>
      </c>
      <c r="E44" s="301"/>
      <c r="F44" s="302"/>
      <c r="G44" s="303" t="str">
        <f>+CONCERTACIÓN!G39</f>
        <v xml:space="preserve">• Escucha con interés a las personas y capta las preocupaciones, intereses y necesidades de los demás
• Transmite eficazmente las ideas, sentimientos e información impidiendo con ello malos entendidos o situaciones confusas que puedan generar conflictos.
</v>
      </c>
      <c r="H44" s="304"/>
      <c r="I44" s="305"/>
      <c r="J44" s="174"/>
      <c r="K44" s="141" t="str">
        <f t="shared" si="1"/>
        <v>BAJO</v>
      </c>
    </row>
    <row r="45" spans="1:15" ht="66.75" customHeight="1">
      <c r="A45" s="74" t="s">
        <v>38</v>
      </c>
      <c r="B45" s="180" t="str">
        <f>+CONCERTACIÓN!B40</f>
        <v>EMPLEO</v>
      </c>
      <c r="C45" s="181" t="str">
        <f>+CONCERTACIÓN!C40</f>
        <v>COLABORACIÓN</v>
      </c>
      <c r="D45" s="301" t="str">
        <f>+CONCERTACIÓN!D40</f>
        <v>Cooperar con los demás con el fin de alcanzar los objetivos institucionales</v>
      </c>
      <c r="E45" s="301"/>
      <c r="F45" s="302"/>
      <c r="G45" s="303" t="str">
        <f>+CONCERTACIÓN!G40</f>
        <v xml:space="preserve">• Ayuda al logro de los objetivos articulando sus actuaciones con los demás.
• Cumple los compromisos que adquiere.
• Facilita la labor de sus superiores y compañeros de trabajo.
</v>
      </c>
      <c r="H45" s="304"/>
      <c r="I45" s="305"/>
      <c r="J45" s="174"/>
      <c r="K45" s="141" t="str">
        <f t="shared" si="1"/>
        <v>BAJO</v>
      </c>
    </row>
    <row r="46" spans="1:15" ht="118.5" customHeight="1">
      <c r="A46" s="74" t="s">
        <v>251</v>
      </c>
      <c r="B46" s="180" t="str">
        <f>+CONCERTACIÓN!B41</f>
        <v>COMUNES</v>
      </c>
      <c r="C46" s="181" t="str">
        <f>+CONCERTACIÓN!C41</f>
        <v>ORIENTACIÓN A RESULTADOS</v>
      </c>
      <c r="D46" s="301" t="str">
        <f>+CONCERTACIÓN!D41</f>
        <v>Realizar las funciones y cumplir los compromisos organizacionales con eficacia y calidad</v>
      </c>
      <c r="E46" s="301"/>
      <c r="F46" s="302"/>
      <c r="G46" s="303" t="str">
        <f>+CONCERTACIÓN!G41</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6" s="304"/>
      <c r="I46" s="305"/>
      <c r="J46" s="174"/>
      <c r="K46" s="141" t="str">
        <f t="shared" si="1"/>
        <v>BAJO</v>
      </c>
    </row>
    <row r="47" spans="1:15" ht="129" customHeight="1">
      <c r="A47" s="74" t="s">
        <v>252</v>
      </c>
      <c r="B47" s="180" t="str">
        <f>+CONCERTACIÓN!B42</f>
        <v>COMUNES</v>
      </c>
      <c r="C47" s="181" t="str">
        <f>+CONCERTACIÓN!C42</f>
        <v>ORIENTACIÓN AL USUARIO Y AL CIUDADANO</v>
      </c>
      <c r="D47" s="301" t="str">
        <f>+CONCERTACIÓN!D42</f>
        <v>Dirigir las decisiones y acciones a la satisfacción de las necesidades e intereses de los usuarios internos y externos, de conformidad con las responsabilidades Públicas asignadas a la entidad.</v>
      </c>
      <c r="E47" s="301"/>
      <c r="F47" s="302"/>
      <c r="G47" s="303" t="str">
        <f>+CONCERTACIÓN!G42</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7" s="304"/>
      <c r="I47" s="305"/>
      <c r="J47" s="174"/>
      <c r="K47" s="141" t="str">
        <f t="shared" si="1"/>
        <v>BAJO</v>
      </c>
    </row>
    <row r="48" spans="1:15" ht="110.25" customHeight="1">
      <c r="A48" s="74" t="s">
        <v>253</v>
      </c>
      <c r="B48" s="180" t="str">
        <f>+CONCERTACIÓN!B43</f>
        <v>COMUNES</v>
      </c>
      <c r="C48" s="181" t="str">
        <f>+CONCERTACIÓN!C43</f>
        <v>TRANSPARENCIA</v>
      </c>
      <c r="D48" s="301" t="str">
        <f>+CONCERTACIÓN!D43</f>
        <v>Hacer uso responsable y claro de los recursos públicos, eliminando cualquier discrecionalidad indebida en su utilización y garantizar el acceso a la información gubernamental.</v>
      </c>
      <c r="E48" s="301"/>
      <c r="F48" s="302"/>
      <c r="G48" s="303" t="str">
        <f>+CONCERTACIÓN!G43</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8" s="304"/>
      <c r="I48" s="305"/>
      <c r="J48" s="174"/>
      <c r="K48" s="141" t="str">
        <f t="shared" si="1"/>
        <v>BAJO</v>
      </c>
    </row>
    <row r="49" spans="1:15" ht="99" customHeight="1">
      <c r="A49" s="74" t="s">
        <v>254</v>
      </c>
      <c r="B49" s="180" t="str">
        <f>+CONCERTACIÓN!B44</f>
        <v>COMUNES</v>
      </c>
      <c r="C49" s="181" t="str">
        <f>+CONCERTACIÓN!C44</f>
        <v>COMPROMISO CON LA ORGANIZACIÓN</v>
      </c>
      <c r="D49" s="301" t="str">
        <f>+CONCERTACIÓN!D44</f>
        <v>Alinear el propio comportamiento a las necesidades, prioridades y organizacionales.</v>
      </c>
      <c r="E49" s="301"/>
      <c r="F49" s="302"/>
      <c r="G49" s="303" t="str">
        <f>+CONCERTACIÓN!G44</f>
        <v>• Promueve las metas de la organización y respeta sus normas.
• Antepone las necesidades de la organización a sus propias necesidades.
• Apoya a la organización en situaciones dificiles.
• Demuestra sentido de pertenencia en todas sus actuaciones.</v>
      </c>
      <c r="H49" s="304"/>
      <c r="I49" s="305"/>
      <c r="J49" s="174"/>
      <c r="K49" s="141" t="str">
        <f t="shared" si="1"/>
        <v>BAJO</v>
      </c>
    </row>
    <row r="50" spans="1:15" ht="78.75" customHeight="1">
      <c r="A50" s="74" t="s">
        <v>255</v>
      </c>
      <c r="B50" s="180" t="str">
        <f>+CONCERTACIÓN!B45</f>
        <v>COMUNES</v>
      </c>
      <c r="C50" s="181" t="str">
        <f>+CONCERTACIÓN!C45</f>
        <v>CONOCIMIENTO Y APLICACIÓN  DEL SISTEMA DE GESTIÓN CALIDAD</v>
      </c>
      <c r="D50" s="301" t="str">
        <f>+CONCERTACIÓN!D45</f>
        <v>Asegurar que establecen, implementan y mantienen los procedimientos necesarios para el buen desempeño del proceso.</v>
      </c>
      <c r="E50" s="301"/>
      <c r="F50" s="302"/>
      <c r="G50" s="303" t="str">
        <f>+CONCERTACIÓN!G45</f>
        <v>Conoce el Sistema de Gestión de Calidad de la institución
Conoce los procedimientos aplicables a su empleo
Adopta los instrumentos de mejoramiento continuo diseñados por el Sistema de Gestión de Calidad</v>
      </c>
      <c r="H50" s="304"/>
      <c r="I50" s="305"/>
      <c r="J50" s="174"/>
      <c r="K50" s="141" t="str">
        <f t="shared" si="1"/>
        <v>BAJO</v>
      </c>
    </row>
    <row r="51" spans="1:15" ht="102.75" customHeight="1">
      <c r="A51" s="74" t="s">
        <v>256</v>
      </c>
      <c r="B51" s="180" t="str">
        <f>+CONCERTACIÓN!B45</f>
        <v>COMUNES</v>
      </c>
      <c r="C51" s="181" t="str">
        <f>+CONCERTACIÓN!C46</f>
        <v>CONOCIMIENTO Y APLICACIÓN  DEL SISTEMA DE GESTIÓN AMBIENTAL</v>
      </c>
      <c r="D51" s="301" t="str">
        <f>+CONCERTACIÓN!D46</f>
        <v>Asegurar que establecen, implementan y mantienen los procesos necesarios para la aplicación de las buenas praticas ambientales.</v>
      </c>
      <c r="E51" s="301"/>
      <c r="F51" s="302"/>
      <c r="G51" s="303" t="str">
        <f>+CONCERTACIÓN!G46</f>
        <v>Conoce e implementa las buenas prácticas del  Sistema de Gestión Ambiental de la institución.
Conoce e identifica los aspectos e impactos ambientales 
Participa de las actividades planificadas en los programas ambientales contribuyendo al desempeño ambiental deseado</v>
      </c>
      <c r="H51" s="304"/>
      <c r="I51" s="305"/>
      <c r="J51" s="174"/>
      <c r="K51" s="141" t="str">
        <f t="shared" si="1"/>
        <v>BAJO</v>
      </c>
    </row>
    <row r="52" spans="1:15" ht="80.25" customHeight="1">
      <c r="A52" s="74" t="s">
        <v>257</v>
      </c>
      <c r="B52" s="180" t="str">
        <f>+CONCERTACIÓN!B46</f>
        <v>COMUNES</v>
      </c>
      <c r="C52" s="181" t="str">
        <f>+CONCERTACIÓN!C47</f>
        <v>CONOCIMIENTO Y APLICACIÓN  DEL SISTEMA DE GESTION DE SEGURIDAD Y SALUD EN EL TRABAJO</v>
      </c>
      <c r="D52" s="301" t="str">
        <f>+CONCERTACIÓN!D47</f>
        <v xml:space="preserve">Asegurar que aplica las actividades con el fin de prevenir la ocurrencia de accidentes y enfermedades de origen laboral </v>
      </c>
      <c r="E52" s="301"/>
      <c r="F52" s="302"/>
      <c r="G52" s="303" t="str">
        <f>+CONCERTACIÓN!G47</f>
        <v>Conoce el Sistema de Gestión Seguridad y Salud en el Trabajo
Conoce e implementa las actividades para la prevención de accidentes y enfermedades de origen laboral</v>
      </c>
      <c r="H52" s="304"/>
      <c r="I52" s="305"/>
      <c r="J52" s="174"/>
      <c r="K52" s="141" t="str">
        <f t="shared" si="1"/>
        <v>BAJO</v>
      </c>
    </row>
    <row r="53" spans="1:15" ht="12" customHeight="1">
      <c r="A53" s="140"/>
      <c r="B53" s="140"/>
      <c r="C53" s="140"/>
      <c r="D53" s="139"/>
      <c r="E53" s="139"/>
      <c r="F53" s="139"/>
      <c r="G53" s="140"/>
      <c r="H53" s="140"/>
      <c r="I53" s="351"/>
      <c r="J53" s="351"/>
      <c r="K53" s="352"/>
    </row>
    <row r="54" spans="1:15" ht="20.45" customHeight="1">
      <c r="A54" s="354" t="s">
        <v>213</v>
      </c>
      <c r="B54" s="354"/>
      <c r="C54" s="354"/>
      <c r="D54" s="354"/>
      <c r="E54" s="344">
        <f>+CONCERTACIÓN!E49</f>
        <v>0</v>
      </c>
      <c r="F54" s="344"/>
      <c r="G54" s="344"/>
      <c r="H54" s="140"/>
      <c r="I54" s="129" t="s">
        <v>31</v>
      </c>
      <c r="J54" s="130">
        <f>(J41+J42+J43+J44+J45+J46+J47+J48+J49+J50+J51+J52)/12</f>
        <v>0</v>
      </c>
      <c r="K54" s="117"/>
      <c r="L54" s="39"/>
      <c r="M54" s="39"/>
      <c r="N54" s="39"/>
      <c r="O54" s="39"/>
    </row>
    <row r="55" spans="1:15" ht="7.15" customHeight="1">
      <c r="A55" s="145"/>
      <c r="B55" s="367"/>
      <c r="C55" s="367"/>
      <c r="D55" s="367"/>
      <c r="E55" s="145"/>
      <c r="F55" s="369"/>
      <c r="G55" s="369"/>
      <c r="H55" s="369"/>
      <c r="I55" s="369"/>
      <c r="J55" s="145"/>
      <c r="K55" s="145"/>
      <c r="L55" s="39"/>
      <c r="M55" s="39"/>
      <c r="N55" s="39"/>
      <c r="O55" s="39"/>
    </row>
    <row r="56" spans="1:15" ht="41.45" customHeight="1">
      <c r="A56" s="136" t="s">
        <v>9</v>
      </c>
      <c r="B56" s="368"/>
      <c r="C56" s="368"/>
      <c r="D56" s="368"/>
      <c r="E56" s="24"/>
      <c r="F56" s="368"/>
      <c r="G56" s="368"/>
      <c r="H56" s="368"/>
      <c r="I56" s="368"/>
      <c r="J56" s="133"/>
      <c r="K56" s="124"/>
      <c r="L56" s="39"/>
      <c r="M56" s="39"/>
      <c r="N56" s="39"/>
      <c r="O56" s="39"/>
    </row>
    <row r="57" spans="1:15" ht="28.15" customHeight="1">
      <c r="A57" s="247" t="s">
        <v>10</v>
      </c>
      <c r="B57" s="248"/>
      <c r="C57" s="248"/>
      <c r="D57" s="249"/>
      <c r="E57" s="131"/>
      <c r="F57" s="250" t="s">
        <v>11</v>
      </c>
      <c r="G57" s="250"/>
      <c r="H57" s="250"/>
      <c r="I57" s="250"/>
      <c r="J57" s="133"/>
      <c r="K57" s="124"/>
      <c r="L57" s="39"/>
      <c r="M57" s="39"/>
      <c r="N57" s="39"/>
      <c r="O57" s="39"/>
    </row>
    <row r="58" spans="1:15" ht="7.9" customHeight="1">
      <c r="A58" s="140"/>
      <c r="B58" s="140"/>
      <c r="C58" s="140"/>
      <c r="D58" s="140"/>
      <c r="E58" s="140"/>
      <c r="F58" s="140"/>
      <c r="G58" s="140"/>
      <c r="H58" s="140"/>
      <c r="I58" s="353"/>
      <c r="J58" s="353"/>
      <c r="K58" s="353"/>
    </row>
    <row r="59" spans="1:15" ht="17.25" customHeight="1">
      <c r="A59" s="331" t="s">
        <v>237</v>
      </c>
      <c r="B59" s="331"/>
      <c r="C59" s="331"/>
      <c r="D59" s="331"/>
      <c r="E59" s="331"/>
      <c r="F59" s="331"/>
      <c r="G59" s="331"/>
      <c r="H59" s="331"/>
      <c r="I59" s="331"/>
      <c r="J59" s="331"/>
      <c r="K59" s="331"/>
    </row>
    <row r="60" spans="1:15" ht="24" customHeight="1">
      <c r="A60" s="339" t="s">
        <v>160</v>
      </c>
      <c r="B60" s="340"/>
      <c r="C60" s="341" t="s">
        <v>39</v>
      </c>
      <c r="D60" s="342"/>
      <c r="E60" s="342"/>
      <c r="F60" s="343"/>
      <c r="G60" s="142" t="s">
        <v>201</v>
      </c>
      <c r="H60" s="334" t="s">
        <v>173</v>
      </c>
      <c r="I60" s="335"/>
      <c r="J60" s="336"/>
      <c r="K60" s="143" t="s">
        <v>172</v>
      </c>
    </row>
    <row r="61" spans="1:15" ht="35.25" customHeight="1">
      <c r="A61" s="390"/>
      <c r="B61" s="391"/>
      <c r="C61" s="348"/>
      <c r="D61" s="349"/>
      <c r="E61" s="349"/>
      <c r="F61" s="350"/>
      <c r="G61" s="128"/>
      <c r="H61" s="347"/>
      <c r="I61" s="347"/>
      <c r="J61" s="347"/>
      <c r="K61" s="127"/>
    </row>
    <row r="62" spans="1:15" ht="35.25" customHeight="1">
      <c r="A62" s="370"/>
      <c r="B62" s="371"/>
      <c r="C62" s="348"/>
      <c r="D62" s="349"/>
      <c r="E62" s="349"/>
      <c r="F62" s="350"/>
      <c r="G62" s="128"/>
      <c r="H62" s="347"/>
      <c r="I62" s="347"/>
      <c r="J62" s="347"/>
      <c r="K62" s="127"/>
    </row>
    <row r="63" spans="1:15" ht="35.25" customHeight="1">
      <c r="A63" s="370"/>
      <c r="B63" s="371"/>
      <c r="C63" s="348"/>
      <c r="D63" s="349"/>
      <c r="E63" s="349"/>
      <c r="F63" s="350"/>
      <c r="G63" s="128"/>
      <c r="H63" s="347"/>
      <c r="I63" s="347"/>
      <c r="J63" s="347"/>
      <c r="K63" s="127"/>
    </row>
    <row r="64" spans="1:15" ht="35.25" customHeight="1">
      <c r="A64" s="370"/>
      <c r="B64" s="371"/>
      <c r="C64" s="348"/>
      <c r="D64" s="349"/>
      <c r="E64" s="349"/>
      <c r="F64" s="350"/>
      <c r="G64" s="128"/>
      <c r="H64" s="347"/>
      <c r="I64" s="347"/>
      <c r="J64" s="347"/>
      <c r="K64" s="127"/>
    </row>
    <row r="65" spans="1:15" ht="35.25" customHeight="1">
      <c r="A65" s="370"/>
      <c r="B65" s="371"/>
      <c r="C65" s="348"/>
      <c r="D65" s="349"/>
      <c r="E65" s="349"/>
      <c r="F65" s="350"/>
      <c r="G65" s="128"/>
      <c r="H65" s="387"/>
      <c r="I65" s="388"/>
      <c r="J65" s="389"/>
      <c r="K65" s="127"/>
    </row>
    <row r="66" spans="1:15" ht="35.25" customHeight="1">
      <c r="A66" s="370"/>
      <c r="B66" s="371"/>
      <c r="C66" s="348"/>
      <c r="D66" s="349"/>
      <c r="E66" s="349"/>
      <c r="F66" s="350"/>
      <c r="G66" s="128"/>
      <c r="H66" s="387"/>
      <c r="I66" s="388"/>
      <c r="J66" s="389"/>
      <c r="K66" s="127"/>
    </row>
    <row r="67" spans="1:15" ht="35.25" customHeight="1">
      <c r="A67" s="370"/>
      <c r="B67" s="371"/>
      <c r="C67" s="348"/>
      <c r="D67" s="349"/>
      <c r="E67" s="349"/>
      <c r="F67" s="350"/>
      <c r="G67" s="128"/>
      <c r="H67" s="387"/>
      <c r="I67" s="388"/>
      <c r="J67" s="389"/>
      <c r="K67" s="127"/>
    </row>
    <row r="68" spans="1:15" s="7" customFormat="1" ht="6" customHeight="1">
      <c r="A68" s="23"/>
      <c r="B68" s="23"/>
      <c r="C68" s="23"/>
      <c r="D68" s="23"/>
      <c r="E68" s="23"/>
      <c r="F68" s="23"/>
      <c r="G68" s="23"/>
      <c r="H68" s="23"/>
      <c r="I68" s="23"/>
      <c r="J68" s="23"/>
      <c r="K68" s="23"/>
      <c r="L68" s="8"/>
      <c r="M68" s="6"/>
      <c r="N68" s="14" t="e">
        <f>(SUM(#REF!))/5</f>
        <v>#REF!</v>
      </c>
    </row>
    <row r="69" spans="1:15" s="7" customFormat="1" ht="3" customHeight="1">
      <c r="A69" s="23"/>
      <c r="B69" s="23"/>
      <c r="C69" s="23"/>
      <c r="D69" s="23"/>
      <c r="E69" s="23"/>
      <c r="F69" s="23"/>
      <c r="G69" s="23"/>
      <c r="H69" s="23"/>
      <c r="I69" s="23"/>
      <c r="J69" s="23"/>
      <c r="K69" s="23"/>
      <c r="L69" s="8"/>
      <c r="M69" s="6"/>
    </row>
    <row r="70" spans="1:15" ht="6.75" customHeight="1">
      <c r="A70" s="23"/>
      <c r="B70" s="23"/>
      <c r="C70" s="23"/>
      <c r="D70" s="23"/>
      <c r="E70" s="23"/>
      <c r="F70" s="23"/>
      <c r="G70" s="23"/>
      <c r="H70" s="23"/>
      <c r="I70" s="23"/>
      <c r="J70" s="23"/>
      <c r="K70" s="23"/>
      <c r="L70" s="8"/>
    </row>
    <row r="71" spans="1:15">
      <c r="A71" s="379" t="s">
        <v>238</v>
      </c>
      <c r="B71" s="379"/>
      <c r="C71" s="379"/>
      <c r="D71" s="379"/>
      <c r="E71" s="379"/>
      <c r="F71" s="379"/>
      <c r="G71" s="379"/>
      <c r="H71" s="379"/>
      <c r="I71" s="379"/>
      <c r="J71" s="379"/>
      <c r="K71" s="379"/>
      <c r="N71" s="31"/>
    </row>
    <row r="72" spans="1:15" ht="6.75" customHeight="1">
      <c r="A72" s="23"/>
      <c r="B72" s="23"/>
      <c r="C72" s="23"/>
      <c r="D72" s="23"/>
      <c r="E72" s="23"/>
      <c r="F72" s="23"/>
      <c r="G72" s="23"/>
      <c r="H72" s="24"/>
      <c r="I72" s="23"/>
      <c r="J72" s="24"/>
      <c r="K72" s="23"/>
      <c r="L72" s="8"/>
    </row>
    <row r="73" spans="1:15" ht="21.6" customHeight="1">
      <c r="A73" s="392" t="s">
        <v>175</v>
      </c>
      <c r="B73" s="393"/>
      <c r="C73" s="394"/>
      <c r="D73" s="72">
        <f>K35</f>
        <v>0</v>
      </c>
      <c r="E73" s="153">
        <v>0.85</v>
      </c>
      <c r="F73" s="69"/>
      <c r="G73" s="70">
        <f>SUM(D73*E73)/1000</f>
        <v>0</v>
      </c>
      <c r="H73" s="383" t="s">
        <v>214</v>
      </c>
      <c r="I73" s="384"/>
      <c r="J73" s="372">
        <f>G73+G74</f>
        <v>0</v>
      </c>
      <c r="K73" s="373"/>
      <c r="L73" s="8"/>
    </row>
    <row r="74" spans="1:15" ht="23.45" customHeight="1">
      <c r="A74" s="380" t="s">
        <v>176</v>
      </c>
      <c r="B74" s="381"/>
      <c r="C74" s="382"/>
      <c r="D74" s="146">
        <f>J54*6.66667</f>
        <v>0</v>
      </c>
      <c r="E74" s="153">
        <v>0.15</v>
      </c>
      <c r="F74" s="148"/>
      <c r="G74" s="147">
        <f>(D74*E74)/100</f>
        <v>0</v>
      </c>
      <c r="H74" s="385"/>
      <c r="I74" s="386"/>
      <c r="J74" s="373"/>
      <c r="K74" s="373"/>
      <c r="L74" s="8"/>
      <c r="N74" s="32"/>
      <c r="O74" s="32"/>
    </row>
    <row r="75" spans="1:15" ht="23.45" customHeight="1">
      <c r="A75" s="395"/>
      <c r="B75" s="396"/>
      <c r="C75" s="396"/>
      <c r="D75" s="396"/>
      <c r="E75" s="396"/>
      <c r="F75" s="396"/>
      <c r="G75" s="396"/>
      <c r="H75" s="396"/>
      <c r="I75" s="397"/>
      <c r="J75" s="374" t="str">
        <f>IF(J73=0," -",IF(J73&lt;=0.699999,"NO SATISFACTORIO",IF(J73&lt;=0.89999,"SATISFACTORIO",IF(J73&gt;=0.9,"SOBRESALIENTE"))))</f>
        <v xml:space="preserve"> -</v>
      </c>
      <c r="K75" s="375"/>
      <c r="L75" s="8"/>
    </row>
    <row r="76" spans="1:15" hidden="1">
      <c r="A76" s="376" t="s">
        <v>7</v>
      </c>
      <c r="B76" s="376"/>
      <c r="C76" s="376"/>
      <c r="D76" s="376"/>
      <c r="E76" s="376"/>
      <c r="F76" s="25" t="e">
        <f>#REF!</f>
        <v>#REF!</v>
      </c>
      <c r="G76" s="25"/>
      <c r="H76" s="71"/>
      <c r="I76" s="71"/>
      <c r="J76" s="58" t="e">
        <f>#REF!</f>
        <v>#REF!</v>
      </c>
      <c r="K76" s="58"/>
      <c r="L76" s="8"/>
    </row>
    <row r="77" spans="1:15">
      <c r="A77" s="26"/>
      <c r="B77" s="33"/>
      <c r="C77" s="27"/>
      <c r="D77" s="27"/>
      <c r="E77" s="28"/>
      <c r="F77" s="29"/>
      <c r="G77" s="29"/>
      <c r="H77" s="345"/>
      <c r="I77" s="345"/>
      <c r="J77" s="345"/>
      <c r="K77" s="345"/>
      <c r="L77" s="8"/>
    </row>
    <row r="78" spans="1:15" ht="3.75" customHeight="1">
      <c r="A78" s="23"/>
      <c r="B78" s="23"/>
      <c r="C78" s="23"/>
      <c r="D78" s="23"/>
      <c r="E78" s="23"/>
      <c r="F78" s="30"/>
      <c r="G78" s="30"/>
      <c r="H78" s="345"/>
      <c r="I78" s="345"/>
      <c r="J78" s="345"/>
      <c r="K78" s="345"/>
      <c r="L78" s="8"/>
    </row>
    <row r="79" spans="1:15" ht="21" customHeight="1">
      <c r="A79" s="20"/>
      <c r="B79" s="20"/>
      <c r="C79" s="377" t="s">
        <v>8</v>
      </c>
      <c r="D79" s="378"/>
      <c r="E79" s="211"/>
      <c r="F79" s="212"/>
      <c r="G79" s="213"/>
      <c r="H79" s="345"/>
      <c r="I79" s="345"/>
      <c r="J79" s="345"/>
      <c r="K79" s="345"/>
      <c r="L79" s="8"/>
    </row>
    <row r="80" spans="1:15" ht="5.25" customHeight="1">
      <c r="A80" s="23"/>
      <c r="B80" s="23"/>
      <c r="C80" s="23"/>
      <c r="D80" s="23"/>
      <c r="E80" s="23"/>
      <c r="F80" s="23"/>
      <c r="G80" s="23"/>
      <c r="H80" s="346"/>
      <c r="I80" s="346"/>
      <c r="J80" s="346"/>
      <c r="K80" s="346"/>
      <c r="L80" s="8"/>
    </row>
    <row r="81" spans="1:12">
      <c r="A81" s="363"/>
      <c r="B81" s="364"/>
      <c r="C81" s="364"/>
      <c r="D81" s="364"/>
      <c r="E81" s="364"/>
      <c r="F81" s="364"/>
      <c r="G81" s="364"/>
      <c r="H81" s="364"/>
      <c r="I81" s="364"/>
      <c r="J81" s="364"/>
      <c r="K81" s="365"/>
    </row>
    <row r="82" spans="1:12" ht="35.450000000000003" customHeight="1">
      <c r="A82" s="242" t="s">
        <v>211</v>
      </c>
      <c r="B82" s="242"/>
      <c r="C82" s="242"/>
      <c r="D82" s="242"/>
      <c r="E82" s="242"/>
      <c r="F82" s="366"/>
      <c r="G82" s="242" t="s">
        <v>212</v>
      </c>
      <c r="H82" s="242"/>
      <c r="I82" s="242"/>
      <c r="J82" s="242"/>
      <c r="K82" s="242"/>
    </row>
    <row r="83" spans="1:12" ht="76.150000000000006" customHeight="1">
      <c r="A83" s="309"/>
      <c r="B83" s="310"/>
      <c r="C83" s="310"/>
      <c r="D83" s="310"/>
      <c r="E83" s="311"/>
      <c r="F83" s="366"/>
      <c r="G83" s="309"/>
      <c r="H83" s="310"/>
      <c r="I83" s="310"/>
      <c r="J83" s="310"/>
      <c r="K83" s="311"/>
    </row>
    <row r="84" spans="1:12" ht="15.6" customHeight="1">
      <c r="A84" s="312"/>
      <c r="B84" s="313"/>
      <c r="C84" s="313"/>
      <c r="D84" s="313"/>
      <c r="E84" s="313"/>
      <c r="F84" s="313"/>
      <c r="G84" s="313"/>
      <c r="H84" s="313"/>
      <c r="I84" s="313"/>
      <c r="J84" s="313"/>
      <c r="K84" s="314"/>
      <c r="L84" s="3"/>
    </row>
    <row r="85" spans="1:12" ht="24.6" customHeight="1">
      <c r="A85" s="355" t="s">
        <v>206</v>
      </c>
      <c r="B85" s="355"/>
      <c r="C85" s="355"/>
      <c r="D85" s="355"/>
      <c r="E85" s="355"/>
      <c r="F85" s="355"/>
      <c r="G85" s="355"/>
      <c r="H85" s="355"/>
      <c r="I85" s="355"/>
      <c r="J85" s="355"/>
      <c r="K85" s="355"/>
    </row>
    <row r="86" spans="1:12" ht="7.5" customHeight="1">
      <c r="A86" s="23"/>
      <c r="B86" s="358"/>
      <c r="C86" s="358"/>
      <c r="D86" s="358"/>
      <c r="E86" s="358"/>
      <c r="F86" s="358"/>
      <c r="G86" s="358"/>
      <c r="H86" s="358"/>
      <c r="I86" s="358"/>
      <c r="J86" s="23"/>
      <c r="K86" s="23"/>
      <c r="L86" s="8"/>
    </row>
    <row r="87" spans="1:12" ht="34.9" customHeight="1">
      <c r="A87" s="136" t="s">
        <v>207</v>
      </c>
      <c r="B87" s="246"/>
      <c r="C87" s="246"/>
      <c r="D87" s="246"/>
      <c r="E87" s="359"/>
      <c r="F87" s="360"/>
      <c r="G87" s="360"/>
      <c r="H87" s="360"/>
      <c r="I87" s="360"/>
      <c r="J87" s="242" t="s">
        <v>208</v>
      </c>
      <c r="K87" s="242"/>
      <c r="L87" s="8"/>
    </row>
    <row r="88" spans="1:12" ht="24.95" customHeight="1">
      <c r="A88" s="247" t="s">
        <v>10</v>
      </c>
      <c r="B88" s="248"/>
      <c r="C88" s="248"/>
      <c r="D88" s="249"/>
      <c r="E88" s="359"/>
      <c r="F88" s="356" t="s">
        <v>11</v>
      </c>
      <c r="G88" s="356"/>
      <c r="H88" s="356"/>
      <c r="I88" s="357"/>
      <c r="J88" s="315"/>
      <c r="K88" s="316"/>
      <c r="L88" s="3"/>
    </row>
    <row r="89" spans="1:12" ht="15.6" customHeight="1">
      <c r="A89" s="361"/>
      <c r="B89" s="361"/>
      <c r="C89" s="361"/>
      <c r="D89" s="361"/>
      <c r="E89" s="360"/>
      <c r="F89" s="362"/>
      <c r="G89" s="362"/>
      <c r="H89" s="362"/>
      <c r="I89" s="362"/>
      <c r="J89" s="362"/>
      <c r="K89" s="362"/>
      <c r="L89" s="3"/>
    </row>
    <row r="90" spans="1:12" ht="24.95" customHeight="1">
      <c r="A90" s="317" t="s">
        <v>231</v>
      </c>
      <c r="B90" s="317"/>
      <c r="C90" s="317"/>
      <c r="D90" s="317"/>
      <c r="E90" s="317"/>
      <c r="F90" s="317"/>
      <c r="G90" s="317"/>
      <c r="H90" s="317"/>
      <c r="I90" s="317"/>
      <c r="J90" s="317"/>
      <c r="K90" s="317"/>
      <c r="L90" s="3"/>
    </row>
    <row r="91" spans="1:12" ht="40.15" customHeight="1">
      <c r="A91" s="318" t="s">
        <v>241</v>
      </c>
      <c r="B91" s="319"/>
      <c r="C91" s="319"/>
      <c r="D91" s="319"/>
      <c r="E91" s="319"/>
      <c r="F91" s="319"/>
      <c r="G91" s="319"/>
      <c r="H91" s="319"/>
      <c r="I91" s="319"/>
      <c r="J91" s="319"/>
      <c r="K91" s="319"/>
      <c r="L91" s="3"/>
    </row>
    <row r="92" spans="1:12" ht="6.6" customHeight="1">
      <c r="A92" s="138"/>
      <c r="B92" s="134"/>
      <c r="C92" s="134"/>
      <c r="D92" s="134"/>
      <c r="E92" s="134"/>
      <c r="F92" s="134"/>
      <c r="G92" s="134"/>
      <c r="H92" s="134"/>
      <c r="I92" s="134"/>
      <c r="J92" s="319"/>
      <c r="K92" s="319"/>
      <c r="L92" s="3"/>
    </row>
    <row r="93" spans="1:12" ht="24.95" customHeight="1">
      <c r="A93" s="320" t="s">
        <v>210</v>
      </c>
      <c r="B93" s="320"/>
      <c r="C93" s="320"/>
      <c r="D93" s="132"/>
      <c r="E93" s="131"/>
      <c r="F93" s="320" t="s">
        <v>209</v>
      </c>
      <c r="G93" s="320"/>
      <c r="H93" s="320"/>
      <c r="I93" s="135"/>
      <c r="J93" s="319"/>
      <c r="K93" s="319"/>
      <c r="L93" s="3"/>
    </row>
    <row r="94" spans="1:12" ht="9.6" customHeight="1">
      <c r="A94" s="134"/>
      <c r="B94" s="134"/>
      <c r="C94" s="134"/>
      <c r="D94" s="134"/>
      <c r="E94" s="131"/>
      <c r="F94" s="137"/>
      <c r="G94" s="137"/>
      <c r="H94" s="137"/>
      <c r="I94" s="137"/>
      <c r="J94" s="137"/>
      <c r="K94" s="137"/>
      <c r="L94" s="3"/>
    </row>
    <row r="95" spans="1:12" ht="22.15" customHeight="1">
      <c r="A95" s="253" t="s">
        <v>222</v>
      </c>
      <c r="B95" s="254"/>
      <c r="C95" s="254"/>
      <c r="D95" s="254"/>
      <c r="E95" s="254"/>
      <c r="F95" s="254"/>
      <c r="G95" s="254"/>
      <c r="H95" s="254"/>
      <c r="I95" s="254"/>
      <c r="J95" s="254"/>
      <c r="K95" s="255"/>
    </row>
    <row r="96" spans="1:12" ht="25.5" customHeight="1">
      <c r="A96" s="251" t="s">
        <v>29</v>
      </c>
      <c r="B96" s="251"/>
      <c r="C96" s="252"/>
      <c r="D96" s="252"/>
      <c r="E96" s="252"/>
      <c r="F96" s="252"/>
      <c r="G96" s="252"/>
      <c r="H96" s="252"/>
      <c r="I96" s="252"/>
      <c r="J96" s="252"/>
      <c r="K96" s="252"/>
    </row>
    <row r="97" spans="1:12" ht="7.5" customHeight="1">
      <c r="A97" s="252"/>
      <c r="B97" s="252"/>
      <c r="C97" s="252"/>
      <c r="D97" s="252"/>
      <c r="E97" s="252"/>
      <c r="F97" s="252"/>
      <c r="G97" s="252"/>
      <c r="H97" s="252"/>
      <c r="I97" s="252"/>
      <c r="J97" s="252"/>
      <c r="K97" s="252"/>
      <c r="L97" s="8"/>
    </row>
    <row r="98" spans="1:12" ht="12.75" hidden="1" customHeight="1">
      <c r="A98" s="190" t="s">
        <v>12</v>
      </c>
      <c r="B98" s="190"/>
      <c r="C98" s="190"/>
      <c r="D98" s="190"/>
      <c r="E98" s="244"/>
      <c r="F98" s="244"/>
      <c r="G98" s="244"/>
      <c r="H98" s="244"/>
      <c r="I98" s="244"/>
      <c r="J98" s="244"/>
      <c r="K98" s="244"/>
    </row>
    <row r="99" spans="1:12" ht="14.25" hidden="1" thickTop="1" thickBot="1">
      <c r="A99" s="190"/>
      <c r="B99" s="190"/>
      <c r="C99" s="190"/>
      <c r="D99" s="190"/>
      <c r="E99" s="21"/>
      <c r="F99" s="11"/>
      <c r="G99" s="11"/>
      <c r="H99" s="11"/>
      <c r="I99" s="11"/>
      <c r="J99" s="11"/>
      <c r="K99" s="11"/>
      <c r="L99" s="8"/>
    </row>
    <row r="100" spans="1:12" ht="14.25" hidden="1" thickTop="1" thickBot="1">
      <c r="A100" s="190"/>
      <c r="B100" s="190"/>
      <c r="C100" s="190"/>
      <c r="D100" s="190"/>
      <c r="E100" s="21"/>
      <c r="F100" s="11"/>
      <c r="G100" s="11"/>
      <c r="H100" s="11"/>
      <c r="I100" s="11"/>
      <c r="J100" s="11"/>
      <c r="K100" s="11"/>
      <c r="L100" s="8"/>
    </row>
    <row r="101" spans="1:12" ht="23.1" hidden="1" customHeight="1">
      <c r="A101" s="190"/>
      <c r="B101" s="190"/>
      <c r="C101" s="190"/>
      <c r="D101" s="190"/>
      <c r="E101" s="21"/>
      <c r="F101" s="11"/>
      <c r="G101" s="11"/>
      <c r="H101" s="11"/>
      <c r="I101" s="11"/>
      <c r="J101" s="11"/>
      <c r="K101" s="11"/>
      <c r="L101" s="8"/>
    </row>
    <row r="102" spans="1:12" hidden="1">
      <c r="A102" s="11"/>
      <c r="B102" s="11"/>
      <c r="C102" s="11"/>
      <c r="D102" s="11"/>
      <c r="E102" s="11"/>
      <c r="F102" s="11"/>
      <c r="G102" s="11"/>
      <c r="H102" s="11"/>
      <c r="I102" s="11"/>
      <c r="J102" s="11"/>
      <c r="K102" s="11"/>
      <c r="L102" s="8"/>
    </row>
  </sheetData>
  <mergeCells count="157">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A23:K23"/>
    <mergeCell ref="A18:K18"/>
    <mergeCell ref="A14:K14"/>
    <mergeCell ref="J26:K26"/>
    <mergeCell ref="A6:C6"/>
    <mergeCell ref="G39:I40"/>
    <mergeCell ref="I35:J35"/>
    <mergeCell ref="A35:H35"/>
    <mergeCell ref="A7:K7"/>
    <mergeCell ref="A9:C9"/>
    <mergeCell ref="A10:K10"/>
    <mergeCell ref="A11:C11"/>
    <mergeCell ref="A13:K13"/>
    <mergeCell ref="A17:C17"/>
    <mergeCell ref="D17:K17"/>
    <mergeCell ref="A15:C15"/>
    <mergeCell ref="C12:K12"/>
    <mergeCell ref="A12:B12"/>
    <mergeCell ref="A20:F21"/>
    <mergeCell ref="G19:K19"/>
    <mergeCell ref="E28:H28"/>
    <mergeCell ref="E29:H29"/>
    <mergeCell ref="E30:H30"/>
    <mergeCell ref="E31:H31"/>
    <mergeCell ref="E32:H32"/>
    <mergeCell ref="A37:K37"/>
    <mergeCell ref="D39:F40"/>
    <mergeCell ref="A81:K81"/>
    <mergeCell ref="F86:I87"/>
    <mergeCell ref="B86:D87"/>
    <mergeCell ref="F82:F83"/>
    <mergeCell ref="J92:K93"/>
    <mergeCell ref="B55:D56"/>
    <mergeCell ref="F55:I56"/>
    <mergeCell ref="A63:B63"/>
    <mergeCell ref="A64:B64"/>
    <mergeCell ref="J73:K74"/>
    <mergeCell ref="J75:K75"/>
    <mergeCell ref="H61:J61"/>
    <mergeCell ref="A76:E76"/>
    <mergeCell ref="C79:D79"/>
    <mergeCell ref="A71:K71"/>
    <mergeCell ref="A74:C74"/>
    <mergeCell ref="H73:I74"/>
    <mergeCell ref="A65:B65"/>
    <mergeCell ref="A66:B66"/>
    <mergeCell ref="A67:B67"/>
    <mergeCell ref="C61:F61"/>
    <mergeCell ref="C62:F62"/>
    <mergeCell ref="H67:J67"/>
    <mergeCell ref="H65:J65"/>
    <mergeCell ref="A98:D101"/>
    <mergeCell ref="E98:K98"/>
    <mergeCell ref="A88:D88"/>
    <mergeCell ref="A96:K97"/>
    <mergeCell ref="J87:K87"/>
    <mergeCell ref="A85:K85"/>
    <mergeCell ref="F88:I88"/>
    <mergeCell ref="E86:E89"/>
    <mergeCell ref="A89:D89"/>
    <mergeCell ref="F89:K89"/>
    <mergeCell ref="H77:K80"/>
    <mergeCell ref="H62:J62"/>
    <mergeCell ref="C67:F67"/>
    <mergeCell ref="H63:J63"/>
    <mergeCell ref="H64:J64"/>
    <mergeCell ref="C63:F63"/>
    <mergeCell ref="C64:F64"/>
    <mergeCell ref="I53:K53"/>
    <mergeCell ref="I58:K58"/>
    <mergeCell ref="A54:D54"/>
    <mergeCell ref="C65:F65"/>
    <mergeCell ref="C66:F66"/>
    <mergeCell ref="H66:J66"/>
    <mergeCell ref="A61:B61"/>
    <mergeCell ref="A62:B62"/>
    <mergeCell ref="A73:C73"/>
    <mergeCell ref="A75:I75"/>
    <mergeCell ref="E79:G79"/>
    <mergeCell ref="B29:D29"/>
    <mergeCell ref="B30:D30"/>
    <mergeCell ref="A59:K59"/>
    <mergeCell ref="A34:I34"/>
    <mergeCell ref="H60:J60"/>
    <mergeCell ref="D41:F41"/>
    <mergeCell ref="D5:E5"/>
    <mergeCell ref="G5:H5"/>
    <mergeCell ref="D42:F42"/>
    <mergeCell ref="D43:F43"/>
    <mergeCell ref="D44:F44"/>
    <mergeCell ref="A60:B60"/>
    <mergeCell ref="C60:F60"/>
    <mergeCell ref="D45:F45"/>
    <mergeCell ref="E54:G54"/>
    <mergeCell ref="A57:D57"/>
    <mergeCell ref="F57:I57"/>
    <mergeCell ref="G41:I41"/>
    <mergeCell ref="G42:I42"/>
    <mergeCell ref="G43:I43"/>
    <mergeCell ref="G44:I44"/>
    <mergeCell ref="G45:I45"/>
    <mergeCell ref="C39:C40"/>
    <mergeCell ref="J39:K39"/>
    <mergeCell ref="A95:K95"/>
    <mergeCell ref="A38:K38"/>
    <mergeCell ref="J9:K9"/>
    <mergeCell ref="J15:K15"/>
    <mergeCell ref="G83:K83"/>
    <mergeCell ref="A83:E83"/>
    <mergeCell ref="A82:E82"/>
    <mergeCell ref="G82:K82"/>
    <mergeCell ref="A84:K84"/>
    <mergeCell ref="J88:K88"/>
    <mergeCell ref="A90:K90"/>
    <mergeCell ref="A91:K91"/>
    <mergeCell ref="F93:H93"/>
    <mergeCell ref="A93:C93"/>
    <mergeCell ref="A19:F19"/>
    <mergeCell ref="B31:D31"/>
    <mergeCell ref="B32:D32"/>
    <mergeCell ref="B39:B40"/>
    <mergeCell ref="A39:A40"/>
    <mergeCell ref="D11:H11"/>
    <mergeCell ref="H20:K20"/>
    <mergeCell ref="H21:K21"/>
    <mergeCell ref="A33:H33"/>
    <mergeCell ref="B28:D28"/>
    <mergeCell ref="D46:F46"/>
    <mergeCell ref="G46:I46"/>
    <mergeCell ref="D47:F47"/>
    <mergeCell ref="D48:F48"/>
    <mergeCell ref="D49:F49"/>
    <mergeCell ref="D50:F50"/>
    <mergeCell ref="D52:F52"/>
    <mergeCell ref="G47:I47"/>
    <mergeCell ref="G48:I48"/>
    <mergeCell ref="G49:I49"/>
    <mergeCell ref="G50:I50"/>
    <mergeCell ref="G52:I52"/>
    <mergeCell ref="D51:F51"/>
    <mergeCell ref="G51:I51"/>
  </mergeCells>
  <conditionalFormatting sqref="A33:A36 A53 J33:J34 I35">
    <cfRule type="cellIs" dxfId="20" priority="42" stopIfTrue="1" operator="equal">
      <formula>"Si"</formula>
    </cfRule>
  </conditionalFormatting>
  <conditionalFormatting sqref="D9">
    <cfRule type="expression" dxfId="19" priority="43" stopIfTrue="1">
      <formula>NOT(ISERROR(SEARCH("REVISAR SI CORRESPONDE AL NIVEL",D9)))</formula>
    </cfRule>
  </conditionalFormatting>
  <conditionalFormatting sqref="F76:I76">
    <cfRule type="cellIs" dxfId="18" priority="50" stopIfTrue="1" operator="lessThanOrEqual">
      <formula>0.07</formula>
    </cfRule>
    <cfRule type="cellIs" dxfId="17" priority="51" stopIfTrue="1" operator="between">
      <formula>0.08</formula>
      <formula>0.014</formula>
    </cfRule>
    <cfRule type="cellIs" dxfId="16" priority="52" stopIfTrue="1" operator="greaterThanOrEqual">
      <formula>0.014</formula>
    </cfRule>
  </conditionalFormatting>
  <conditionalFormatting sqref="J76:K76">
    <cfRule type="cellIs" dxfId="15" priority="69" stopIfTrue="1" operator="equal">
      <formula>0.22</formula>
    </cfRule>
  </conditionalFormatting>
  <conditionalFormatting sqref="E73">
    <cfRule type="cellIs" dxfId="14" priority="19" stopIfTrue="1" operator="lessThanOrEqual">
      <formula>0.15</formula>
    </cfRule>
    <cfRule type="cellIs" dxfId="13" priority="20" stopIfTrue="1" operator="between">
      <formula>0.16</formula>
      <formula>0.33</formula>
    </cfRule>
    <cfRule type="cellIs" dxfId="12" priority="21" stopIfTrue="1" operator="greaterThanOrEqual">
      <formula>0.34</formula>
    </cfRule>
  </conditionalFormatting>
  <conditionalFormatting sqref="G73">
    <cfRule type="cellIs" dxfId="11" priority="10" stopIfTrue="1" operator="lessThanOrEqual">
      <formula>0.15</formula>
    </cfRule>
    <cfRule type="cellIs" dxfId="10" priority="11" stopIfTrue="1" operator="between">
      <formula>0.16</formula>
      <formula>0.33</formula>
    </cfRule>
    <cfRule type="cellIs" dxfId="9" priority="12" stopIfTrue="1" operator="greaterThanOrEqual">
      <formula>0.34</formula>
    </cfRule>
  </conditionalFormatting>
  <conditionalFormatting sqref="G74">
    <cfRule type="cellIs" dxfId="8" priority="13" stopIfTrue="1" operator="lessThanOrEqual">
      <formula>0.15</formula>
    </cfRule>
    <cfRule type="cellIs" dxfId="7" priority="14" stopIfTrue="1" operator="between">
      <formula>0.16</formula>
      <formula>0.33</formula>
    </cfRule>
    <cfRule type="cellIs" dxfId="6" priority="15" stopIfTrue="1" operator="greaterThanOrEqual">
      <formula>0.34</formula>
    </cfRule>
  </conditionalFormatting>
  <conditionalFormatting sqref="J75">
    <cfRule type="cellIs" dxfId="5" priority="7" stopIfTrue="1" operator="lessThanOrEqual">
      <formula>0.15</formula>
    </cfRule>
    <cfRule type="cellIs" dxfId="4" priority="8" stopIfTrue="1" operator="between">
      <formula>0.16</formula>
      <formula>0.33</formula>
    </cfRule>
    <cfRule type="cellIs" dxfId="3" priority="9" stopIfTrue="1" operator="greaterThanOrEqual">
      <formula>0.34</formula>
    </cfRule>
  </conditionalFormatting>
  <conditionalFormatting sqref="E74">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printOptions horizontalCentered="1"/>
  <pageMargins left="0.23622047244094491" right="0.23622047244094491" top="0.74803149606299213" bottom="0.74803149606299213" header="0.31496062992125984" footer="0.31496062992125984"/>
  <pageSetup scale="67" firstPageNumber="0" fitToHeight="0" orientation="landscape" r:id="rId1"/>
  <headerFooter alignWithMargins="0">
    <oddFooter>&amp;C&amp;P de &amp;N</oddFooter>
  </headerFooter>
  <rowBreaks count="4" manualBreakCount="4">
    <brk id="36" max="10" man="1"/>
    <brk id="45" max="10" man="1"/>
    <brk id="50" max="10" man="1"/>
    <brk id="67" max="1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LISTAS!$A$31:$A$40</xm:f>
          </x14:formula1>
          <xm:sqref>A61:A67 B61:B64</xm:sqref>
        </x14:dataValidation>
        <x14:dataValidation type="list" allowBlank="1" showInputMessage="1" showErrorMessage="1">
          <x14:formula1>
            <xm:f>LISTAS!$A$46:$A$57</xm:f>
          </x14:formula1>
          <xm:sqref>J41:J52</xm:sqref>
        </x14:dataValidation>
        <x14:dataValidation type="list" allowBlank="1" showInputMessage="1" showErrorMessage="1">
          <x14:formula1>
            <xm:f>LISTAS!$A$60:$A$61</xm:f>
          </x14:formula1>
          <xm:sqref>K61:K67</xm:sqref>
        </x14:dataValidation>
        <x14:dataValidation type="list" allowBlank="1" showInputMessage="1" showErrorMessage="1">
          <x14:formula1>
            <xm:f>LISTAS!$A$18:$A$22</xm:f>
          </x14:formula1>
          <xm:sqref>A20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ASISTENCIAL</vt:lpstr>
      <vt:lpstr>CONCERTACIÓN!Área_de_impresión</vt:lpstr>
      <vt:lpstr>'EDL-NIVEL ASISTENCIAL'!Área_de_impresión</vt:lpstr>
      <vt:lpstr>COMPETENCIAS</vt:lpstr>
      <vt:lpstr>COMUNES</vt:lpstr>
      <vt:lpstr>EMPLEO</vt:lpstr>
      <vt:lpstr>'EDL-NIVEL ASISTENCIAL'!Títulos_a_imprimir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2024-06-07T21:17:46Z</cp:lastPrinted>
  <dcterms:created xsi:type="dcterms:W3CDTF">2013-11-13T06:08:15Z</dcterms:created>
  <dcterms:modified xsi:type="dcterms:W3CDTF">2024-06-07T21:18:11Z</dcterms:modified>
</cp:coreProperties>
</file>